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<sst xmlns="http://schemas.openxmlformats.org/spreadsheetml/2006/main" count="15336" uniqueCount="4186">
  <si>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</si>
  <si>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</si>
  <si>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</si>
  <si>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</si>
  <si>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</si>
  <si>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</si>
  <si>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</si>
  <si>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</si>
  <si>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</si>
  <si>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</si>
  <si>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</si>
  <si>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</si>
  <si>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</si>
  <si>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</si>
  <si>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</si>
  <si>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</si>
  <si>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</si>
  <si>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</si>
  <si>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</si>
  <si>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</si>
  <si>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</si>
  <si>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</si>
  <si>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</si>
  <si>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</si>
  <si>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</si>
  <si>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</si>
  <si>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</si>
  <si>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</si>
  <si>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</si>
  <si>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</si>
  <si>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</si>
  <si>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</si>
  <si>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</si>
  <si>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</si>
  <si>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</si>
  <si>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</si>
  <si>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</si>
  <si>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</si>
  <si>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84/7</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</si>
  <si>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</si>
  <si>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</si>
  <si>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</si>
  <si>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</si>
  <si>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</si>
  <si>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</si>
  <si>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</si>
  <si>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</si>
  <si>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</si>
  <si>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</si>
  <si>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</si>
  <si>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</si>
  <si>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</si>
  <si>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</si>
  <si>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</si>
  <si>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</si>
  <si>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</si>
  <si>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</si>
  <si>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</si>
  <si>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</si>
  <si>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</si>
  <si>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</si>
  <si>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</si>
  <si>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</si>
  <si>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</si>
  <si>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</si>
  <si>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</si>
  <si>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</si>
  <si>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</si>
  <si>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</si>
  <si>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</si>
  <si>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</si>
  <si>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</si>
  <si>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</si>
  <si>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</si>
  <si>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</si>
  <si>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</si>
  <si>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</si>
  <si>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</si>
  <si>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</si>
  <si>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</si>
  <si>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</si>
  <si>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</si>
  <si>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</si>
  <si>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</si>
  <si>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</si>
  <si>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</si>
  <si>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</si>
  <si>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</si>
  <si>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</si>
  <si>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</si>
  <si>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</si>
  <si>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</si>
  <si>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</si>
  <si>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</si>
  <si>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</si>
  <si>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</si>
  <si>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</si>
  <si>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</si>
  <si>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</si>
  <si>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</si>
  <si>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</si>
  <si>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</si>
  <si>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</si>
  <si>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</si>
  <si>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</si>
  <si>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</si>
  <si>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</si>
  <si>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</si>
  <si>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</si>
  <si>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</si>
  <si>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</si>
  <si>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</si>
  <si>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</si>
  <si>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</si>
  <si>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</si>
  <si>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</si>
  <si>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</si>
  <si>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</si>
  <si>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</si>
  <si>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</si>
  <si>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</si>
  <si>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</si>
  <si>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</si>
  <si>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</si>
  <si>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</si>
  <si>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</si>
  <si>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</si>
  <si>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</si>
  <si>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</si>
  <si>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</si>
  <si>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</si>
  <si>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</si>
  <si>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</si>
  <si>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</si>
  <si>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</si>
  <si>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</si>
  <si>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</si>
  <si>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</si>
  <si>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</si>
  <si>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</si>
  <si>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</si>
  <si>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</si>
  <si>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</si>
  <si>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</si>
  <si>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</si>
  <si>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</si>
  <si>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</si>
  <si>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</si>
  <si>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</si>
  <si>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</si>
  <si>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</si>
  <si>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</si>
  <si>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</si>
  <si>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</si>
  <si>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</si>
  <si>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</si>
  <si>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</si>
  <si>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</si>
  <si>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</si>
  <si>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</si>
  <si>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</si>
  <si>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</si>
  <si>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</si>
  <si>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</si>
  <si>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</si>
  <si>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</si>
  <si>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</si>
  <si>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</si>
  <si>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</si>
  <si>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</si>
  <si>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</si>
  <si>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</si>
  <si>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</si>
  <si>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</si>
  <si>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</si>
  <si>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</si>
  <si>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</si>
  <si>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</si>
  <si>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</si>
  <si>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</si>
  <si>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</si>
  <si>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</si>
  <si>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</si>
  <si>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</si>
  <si>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</si>
  <si>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</si>
  <si>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</si>
  <si>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</si>
  <si>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</si>
  <si>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</si>
  <si>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</si>
  <si>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</si>
  <si>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</si>
  <si>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</si>
  <si>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</si>
  <si>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</si>
  <si>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</si>
  <si>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</si>
  <si>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</si>
  <si>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</si>
  <si>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</si>
  <si>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</si>
  <si>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</si>
  <si>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</si>
  <si>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</si>
  <si>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</si>
  <si>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</si>
  <si>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</si>
  <si>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</si>
  <si>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</si>
  <si>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</si>
  <si>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</si>
  <si>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</si>
  <si>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</si>
  <si>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</si>
  <si>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</si>
  <si>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</si>
  <si>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</si>
  <si>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</si>
  <si>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</si>
  <si>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</si>
  <si>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</si>
  <si>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</si>
  <si>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</si>
  <si>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</si>
  <si>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</si>
  <si>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</si>
  <si>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</si>
  <si>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</si>
  <si>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</si>
  <si>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</si>
  <si>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</si>
  <si>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</si>
  <si>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</si>
  <si>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</si>
  <si>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</si>
  <si>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</si>
  <si>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</si>
  <si>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</si>
  <si>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</si>
  <si>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</si>
  <si>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</si>
  <si>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</si>
  <si>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</si>
  <si>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</si>
  <si>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</si>
  <si>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</si>
  <si>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</si>
  <si>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</si>
  <si>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</si>
  <si>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</si>
  <si>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</si>
  <si>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</si>
  <si>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</si>
  <si>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</si>
  <si>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</si>
  <si>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</si>
  <si>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</si>
  <si>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</si>
  <si>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</si>
  <si>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</si>
  <si>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</si>
  <si>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</si>
  <si>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</si>
  <si>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</si>
  <si>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</si>
  <si>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</si>
  <si>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</si>
  <si>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</si>
  <si>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</si>
  <si>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</si>
  <si>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</si>
  <si>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</si>
  <si>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</si>
  <si>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</si>
  <si>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</si>
  <si>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</si>
  <si>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</si>
  <si>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</si>
  <si>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</si>
  <si>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</si>
  <si>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</si>
  <si>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</si>
  <si>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</si>
  <si>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</si>
  <si>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</si>
  <si>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</si>
  <si>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</si>
  <si>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</si>
  <si>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</si>
  <si>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</si>
  <si>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</si>
  <si>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</si>
  <si>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</si>
  <si>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</si>
  <si>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</si>
  <si>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</si>
  <si>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</si>
  <si>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</si>
  <si>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</si>
  <si>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</si>
  <si>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</si>
  <si>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</si>
  <si>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</si>
  <si>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</si>
  <si>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</si>
  <si>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</si>
  <si>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</si>
  <si>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</si>
  <si>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</si>
  <si>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</si>
  <si>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</si>
  <si>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</si>
  <si>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</si>
  <si>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</si>
  <si>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</si>
  <si>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</si>
  <si>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</si>
  <si>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</si>
  <si>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</si>
  <si>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</si>
  <si>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</si>
  <si>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</si>
  <si>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</si>
  <si>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</si>
  <si>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</si>
  <si>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</si>
  <si>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</si>
  <si>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</si>
  <si>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</si>
  <si>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</si>
  <si>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</si>
  <si>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</si>
  <si>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</si>
  <si>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</si>
  <si>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</si>
  <si>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</si>
  <si>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</si>
  <si>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</si>
  <si>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</si>
  <si>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</si>
  <si>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</si>
  <si>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</si>
  <si>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</si>
  <si>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</si>
  <si>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</si>
  <si>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</si>
  <si>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</si>
  <si>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</si>
  <si>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</si>
  <si>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</si>
  <si>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</si>
  <si>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</si>
  <si>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</si>
  <si>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</si>
  <si>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</si>
  <si>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</si>
  <si>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</si>
  <si>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</si>
  <si>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</si>
  <si>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</si>
  <si>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</si>
  <si>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</si>
  <si>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</si>
  <si>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</si>
  <si>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</si>
  <si>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</si>
  <si>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</si>
  <si>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</si>
  <si>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</si>
  <si>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</si>
  <si>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</si>
  <si>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</si>
  <si>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</si>
  <si>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</si>
  <si>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</si>
  <si>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</si>
  <si>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</si>
  <si>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</si>
  <si>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</si>
  <si>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</si>
  <si>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</si>
  <si>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</si>
  <si>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</si>
  <si>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</si>
  <si>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</si>
  <si>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</si>
  <si>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</si>
  <si>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</si>
  <si>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</si>
  <si>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</si>
  <si>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</si>
  <si>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</si>
  <si>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</si>
  <si>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</si>
  <si>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</si>
  <si>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</si>
  <si>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</si>
  <si>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</si>
  <si>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</si>
  <si>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</si>
  <si>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</si>
  <si>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</si>
  <si>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</si>
  <si>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</si>
  <si>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</si>
  <si>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</si>
  <si>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</si>
  <si>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</si>
  <si>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</si>
  <si>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</si>
  <si>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</si>
  <si>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</si>
  <si>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</si>
  <si>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</si>
  <si>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</si>
  <si>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</si>
  <si>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</si>
  <si>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</si>
  <si>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</si>
  <si>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</si>
  <si>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</si>
  <si>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</si>
  <si>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</si>
  <si>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</si>
  <si>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</si>
  <si>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</si>
  <si>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</si>
  <si>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</si>
  <si>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</si>
  <si>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</si>
  <si>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</si>
  <si>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</si>
  <si>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</si>
  <si>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</si>
  <si>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</si>
  <si>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</si>
  <si>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</si>
  <si>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</si>
  <si>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</si>
  <si>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</si>
  <si>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</si>
  <si>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</si>
  <si>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</si>
  <si>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</si>
  <si>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</si>
  <si>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</si>
  <si>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</si>
  <si>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</si>
  <si>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</si>
  <si>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</si>
  <si>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</si>
  <si>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</si>
  <si>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</si>
  <si>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</si>
  <si>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</si>
  <si>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</si>
  <si>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</si>
  <si>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</si>
  <si>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</si>
  <si>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</si>
  <si>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</si>
  <si>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</si>
  <si>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</si>
  <si>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</si>
  <si>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</si>
  <si>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</si>
  <si>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</si>
  <si>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</si>
  <si>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</si>
  <si>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</si>
  <si>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</si>
  <si>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</si>
  <si>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</si>
  <si>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</si>
  <si>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</si>
  <si>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</si>
  <si>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</si>
  <si>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</si>
  <si>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</si>
  <si>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</si>
  <si>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</si>
  <si>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</si>
  <si>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</si>
  <si>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</si>
  <si>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</si>
  <si>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</si>
  <si>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</si>
  <si>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</si>
  <si>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</si>
  <si>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</si>
  <si>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</si>
  <si>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</si>
  <si>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</si>
  <si>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</si>
  <si>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</si>
  <si>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</si>
  <si>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</si>
  <si>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</si>
  <si>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</si>
  <si>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</si>
  <si>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</si>
  <si>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</si>
  <si>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</si>
  <si>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</si>
  <si>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</si>
  <si>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</si>
  <si>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</si>
  <si>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</si>
  <si>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</si>
  <si>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</si>
  <si>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</si>
  <si>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</si>
  <si>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</si>
  <si>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</si>
  <si>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</si>
  <si>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</si>
  <si>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</si>
  <si>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</si>
  <si>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</si>
  <si>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</si>
  <si>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</si>
  <si>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</si>
  <si>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</si>
  <si>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</si>
  <si>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</si>
  <si>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</si>
  <si>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</si>
  <si>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</si>
  <si>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</si>
  <si>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</si>
  <si>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</si>
  <si>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</si>
  <si>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</si>
  <si>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</si>
  <si>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</si>
  <si>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</si>
  <si>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</si>
  <si>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</si>
  <si>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</si>
  <si>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</si>
  <si>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</si>
  <si>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</si>
  <si>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</si>
  <si>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</si>
  <si>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</si>
  <si>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</si>
  <si>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</si>
  <si>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</si>
  <si>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</si>
  <si>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</si>
  <si>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</si>
  <si>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</si>
  <si>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</si>
  <si>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</si>
  <si>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</si>
  <si>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</si>
  <si>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</si>
  <si>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</si>
  <si>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</si>
  <si>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</si>
  <si>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</si>
  <si>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</si>
  <si>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</si>
  <si>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</si>
  <si>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</si>
  <si>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</si>
  <si>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</si>
  <si>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</si>
  <si>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</si>
  <si>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</si>
  <si>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</si>
  <si>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</si>
  <si>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</si>
  <si>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</si>
  <si>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</si>
  <si>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</si>
  <si>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</si>
  <si>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</si>
  <si>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</si>
  <si>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</si>
  <si>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</si>
  <si>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</si>
  <si>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</si>
  <si>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</si>
  <si>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</si>
  <si>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</si>
  <si>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</si>
  <si>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</si>
  <si>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</si>
  <si>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</si>
  <si>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</si>
  <si>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</si>
  <si>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</si>
  <si>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</si>
  <si>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</si>
  <si>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</si>
  <si>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</si>
  <si>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</si>
  <si>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</si>
  <si>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</si>
  <si>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</si>
  <si>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</si>
  <si>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</si>
  <si>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</si>
  <si>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</si>
  <si>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</si>
  <si>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</si>
  <si>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</si>
  <si>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</si>
  <si>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</si>
  <si>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</si>
  <si>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</si>
  <si>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</si>
  <si>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</si>
  <si>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</si>
  <si>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</si>
  <si>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</si>
  <si>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</si>
  <si>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</si>
  <si>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</si>
  <si>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</si>
  <si>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</si>
  <si>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</si>
  <si>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</si>
  <si>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</si>
  <si>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</si>
  <si>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</si>
  <si>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</si>
  <si>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</si>
  <si>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</si>
  <si>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</si>
  <si>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</si>
  <si>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</si>
  <si>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</si>
  <si>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</si>
  <si>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</si>
  <si>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</si>
  <si>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</si>
  <si>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</si>
  <si>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</si>
  <si>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</si>
  <si>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</si>
  <si>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</si>
  <si>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</si>
  <si>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</si>
  <si>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</si>
  <si>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</si>
  <si>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</si>
  <si>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</si>
  <si>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</si>
  <si>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</si>
  <si>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</si>
  <si>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</si>
  <si>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</si>
  <si>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</si>
  <si>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</si>
  <si>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</si>
  <si>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</si>
  <si>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</si>
  <si>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</si>
  <si>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</si>
  <si>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</si>
  <si>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</si>
  <si>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</si>
  <si>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</si>
  <si>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</si>
  <si>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</si>
  <si>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</si>
  <si>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</si>
  <si>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</si>
  <si>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</si>
  <si>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</si>
  <si>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</si>
  <si>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</si>
  <si>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</si>
  <si>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</si>
  <si>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</si>
  <si>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</si>
  <si>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</si>
  <si>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</si>
  <si>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</si>
  <si>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</si>
  <si>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</si>
  <si>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</si>
  <si>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</si>
  <si>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</si>
  <si>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</si>
  <si>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</si>
  <si>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</si>
  <si>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</si>
  <si>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</si>
  <si>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</si>
  <si>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</si>
  <si>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</si>
  <si>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</si>
  <si>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</si>
  <si>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</si>
  <si>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</si>
  <si>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</si>
  <si>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</si>
  <si>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</si>
  <si>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</si>
  <si>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</si>
  <si>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</si>
  <si>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</si>
  <si>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</si>
  <si>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</si>
  <si>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</si>
  <si>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</si>
  <si>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</si>
  <si>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</si>
  <si>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</si>
  <si>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</si>
  <si>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</si>
  <si>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</si>
  <si>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</si>
  <si>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</si>
  <si>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</si>
  <si>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</si>
  <si>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</si>
  <si>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</si>
  <si>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</si>
  <si>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</si>
  <si>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</si>
  <si>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</si>
  <si>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</si>
  <si>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</si>
  <si>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</si>
  <si>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</si>
  <si>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</si>
  <si>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</si>
  <si>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</si>
  <si>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</si>
  <si>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</si>
  <si>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</si>
  <si>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</si>
  <si>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</si>
  <si>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</si>
  <si>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</si>
  <si>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</si>
  <si>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</si>
  <si>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</si>
  <si>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</si>
  <si>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</si>
  <si>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</si>
  <si>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</si>
  <si>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</si>
  <si>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</si>
  <si>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</si>
  <si>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</si>
  <si>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</si>
  <si>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</si>
  <si>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</si>
  <si>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</si>
  <si>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</si>
  <si>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</si>
  <si>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</si>
  <si>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</si>
  <si>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</si>
  <si>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</si>
  <si>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</si>
  <si>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</si>
  <si>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</si>
  <si>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</si>
  <si>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</si>
  <si>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</si>
  <si>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</si>
  <si>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</si>
  <si>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</si>
  <si>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</si>
  <si>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</si>
  <si>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</si>
  <si>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</si>
  <si>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</si>
  <si>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</si>
  <si>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</si>
  <si>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</si>
  <si>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</si>
  <si>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</si>
  <si>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</si>
  <si>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</si>
  <si>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</si>
  <si>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</si>
  <si>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</si>
  <si>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</si>
  <si>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</si>
  <si>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</si>
  <si>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</si>
  <si>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</si>
  <si>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</si>
  <si>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</si>
  <si>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</si>
  <si>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</si>
  <si>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</si>
  <si>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</si>
  <si>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</si>
  <si>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</si>
  <si>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</si>
  <si>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</si>
  <si>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</si>
  <si>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</si>
  <si>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</si>
  <si>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</si>
  <si>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</si>
  <si>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</si>
  <si>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</si>
  <si>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</si>
  <si>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</si>
  <si>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</si>
  <si>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</si>
  <si>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</si>
  <si>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</si>
  <si>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</si>
  <si>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</si>
  <si>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</si>
  <si>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</si>
  <si>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</si>
  <si>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</si>
  <si>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</si>
  <si>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</si>
  <si>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</si>
  <si>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</si>
  <si>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</si>
  <si>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</si>
  <si>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</si>
  <si>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</si>
  <si>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</si>
  <si>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</si>
  <si>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</si>
  <si>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</si>
  <si>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</si>
  <si>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</si>
  <si>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</si>
  <si>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</si>
  <si>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</si>
  <si>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</si>
  <si>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</si>
  <si>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</si>
  <si>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</si>
  <si>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</si>
  <si>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</si>
  <si>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</si>
  <si>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</si>
  <si>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</si>
  <si>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</si>
  <si>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</si>
  <si>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</si>
  <si>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</si>
  <si>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</si>
  <si>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</si>
  <si>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</si>
  <si>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</si>
  <si>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</si>
  <si>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</si>
  <si>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</si>
  <si>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</si>
  <si>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</si>
  <si>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</si>
  <si>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</si>
  <si>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</si>
  <si>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</si>
  <si>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</si>
  <si>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</si>
  <si>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</si>
  <si>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</si>
  <si>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</si>
  <si>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</si>
  <si>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</si>
  <si>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</si>
  <si>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</si>
  <si>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</si>
  <si>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</si>
  <si>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</si>
  <si>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</si>
  <si>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</si>
  <si>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</si>
  <si>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</si>
  <si>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</si>
  <si>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</si>
  <si>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</si>
  <si>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</si>
  <si>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</si>
  <si>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</si>
  <si>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</si>
  <si>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</si>
  <si>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</si>
  <si>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</si>
  <si>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</si>
  <si>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</si>
  <si>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</si>
  <si>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</si>
  <si>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</si>
  <si>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</si>
  <si>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</si>
  <si>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</si>
  <si>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</si>
  <si>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</si>
  <si>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</si>
  <si>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</si>
  <si>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</si>
  <si>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</si>
  <si>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</si>
  <si>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</si>
  <si>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</si>
  <si>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</si>
  <si>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</si>
  <si>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</si>
  <si>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</si>
  <si>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</si>
  <si>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</si>
  <si>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</si>
  <si>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</si>
  <si>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</si>
  <si>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</si>
  <si>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</si>
  <si>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</si>
  <si>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</si>
  <si>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</si>
  <si>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</si>
  <si>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</si>
  <si>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</si>
  <si>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</si>
  <si>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</si>
  <si>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</si>
  <si>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</si>
  <si>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</si>
  <si>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</si>
  <si>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</si>
  <si>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</si>
  <si>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</si>
  <si>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</si>
  <si>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</si>
  <si>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</si>
  <si>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</si>
  <si>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</si>
  <si>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</si>
  <si>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</si>
  <si>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</si>
  <si>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</si>
  <si>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</si>
  <si>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</si>
  <si>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</si>
  <si>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</si>
  <si>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</si>
  <si>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</si>
  <si>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</si>
  <si>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</si>
  <si>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</si>
  <si>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</si>
  <si>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</si>
  <si>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</si>
  <si>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</si>
  <si>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</si>
  <si>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</si>
  <si>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</si>
  <si>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</si>
  <si>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</si>
  <si>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</si>
  <si>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</si>
  <si>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</si>
  <si>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</si>
  <si>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</si>
  <si>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</si>
  <si>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</si>
  <si>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</si>
  <si>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</si>
  <si>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</si>
  <si>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</si>
  <si>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</si>
  <si>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</si>
  <si>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</si>
  <si>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</si>
  <si>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</si>
  <si>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</si>
  <si>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</si>
  <si>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</si>
  <si>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</si>
  <si>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</si>
  <si>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</si>
  <si>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</si>
  <si>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</si>
  <si>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</si>
  <si>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</si>
  <si>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</si>
  <si>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</si>
  <si>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</si>
  <si>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</si>
  <si>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</si>
  <si>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</si>
  <si>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</si>
  <si>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</si>
  <si>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</si>
  <si>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</si>
  <si>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</si>
  <si>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</si>
  <si>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</si>
  <si>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</si>
  <si>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</si>
  <si>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</si>
  <si>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</si>
  <si>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</si>
  <si>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</si>
  <si>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</si>
  <si>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</si>
  <si>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</si>
  <si>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</si>
  <si>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</si>
  <si>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</si>
  <si>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</si>
  <si>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</si>
  <si>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</si>
  <si>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</si>
  <si>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</si>
  <si>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</si>
  <si>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</si>
  <si>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</si>
  <si>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</si>
  <si>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</si>
  <si>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</si>
  <si>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</si>
  <si>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</si>
  <si>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</si>
  <si>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</si>
  <si>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</si>
  <si>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</si>
  <si>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</si>
  <si>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</si>
  <si>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</si>
  <si>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</si>
  <si>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</si>
  <si>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</si>
  <si>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</si>
  <si>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</si>
  <si>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</si>
  <si>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</si>
  <si>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</si>
  <si>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</si>
  <si>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</si>
  <si>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</si>
  <si>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</si>
  <si>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</si>
  <si>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</si>
  <si>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</si>
  <si>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</si>
  <si>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</si>
  <si>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</si>
  <si>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</si>
  <si>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</si>
  <si>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</si>
  <si>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</si>
  <si>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</si>
  <si>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</si>
  <si>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</si>
  <si>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</si>
  <si>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</si>
  <si>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</si>
  <si>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</si>
  <si>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</si>
  <si>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</si>
  <si>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</si>
  <si>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</si>
  <si>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</si>
  <si>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</si>
  <si>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</si>
  <si>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</si>
  <si>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</si>
  <si>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</si>
  <si>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</si>
  <si>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</si>
  <si>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</si>
  <si>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</si>
  <si>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</si>
  <si>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</si>
  <si>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</si>
  <si>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</si>
  <si>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</si>
  <si>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</si>
  <si>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</si>
  <si>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</si>
  <si>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</si>
  <si>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</si>
  <si>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</si>
  <si>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</si>
  <si>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</si>
  <si>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</si>
  <si>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</si>
  <si>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</si>
  <si>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</si>
  <si>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</si>
  <si>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</si>
  <si>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</si>
  <si>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</si>
  <si>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</si>
  <si>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</si>
  <si>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</si>
  <si>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</si>
  <si>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</si>
  <si>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</si>
  <si>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</si>
  <si>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</si>
  <si>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</si>
  <si>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</si>
  <si>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</si>
  <si>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</si>
  <si>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</si>
  <si>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</si>
  <si>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</si>
  <si>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</si>
  <si>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</si>
  <si>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</si>
  <si>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</si>
  <si>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</si>
  <si>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</si>
  <si>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</si>
  <si>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</si>
  <si>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</si>
  <si>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</si>
  <si>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</si>
  <si>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</si>
  <si>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</si>
  <si>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</si>
  <si>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</si>
  <si>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</si>
  <si>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</si>
  <si>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</si>
  <si>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</si>
  <si>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</si>
  <si>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</si>
  <si>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</si>
  <si>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</si>
  <si>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</si>
  <si>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</si>
  <si>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</si>
  <si>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</si>
  <si>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</si>
  <si>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</si>
  <si>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</si>
  <si>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</si>
  <si>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</si>
  <si>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</si>
  <si>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</si>
  <si>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</si>
  <si>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</si>
  <si>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</si>
  <si>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</si>
  <si>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</si>
  <si>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</si>
  <si>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</si>
  <si>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</si>
  <si>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</si>
  <si>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</si>
  <si>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</si>
  <si>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</si>
  <si>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</si>
  <si>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</si>
  <si>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</si>
  <si>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</si>
  <si>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</si>
  <si>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</si>
  <si>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</si>
  <si>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</si>
  <si>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</si>
  <si>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</si>
  <si>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</si>
  <si>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</si>
  <si>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</si>
  <si>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</si>
  <si>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</si>
  <si>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</si>
  <si>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</si>
  <si>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</si>
  <si>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</si>
  <si>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</si>
  <si>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</si>
  <si>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</si>
  <si>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</si>
  <si>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</si>
  <si>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</si>
  <si>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</si>
  <si>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</si>
  <si>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</si>
  <si>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</si>
  <si>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</si>
  <si>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</si>
  <si>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</si>
  <si>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</si>
  <si>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</si>
  <si>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</si>
  <si>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</si>
  <si>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</si>
  <si>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</si>
  <si>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</si>
  <si>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</si>
  <si>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</si>
  <si>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</si>
  <si>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</si>
  <si>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</si>
  <si>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</si>
  <si>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</si>
  <si>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</si>
  <si>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</si>
  <si>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</si>
  <si>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</si>
  <si>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</si>
  <si>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</si>
  <si>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</si>
  <si>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</si>
  <si>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</si>
  <si>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</si>
  <si>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</si>
  <si>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</si>
  <si>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</si>
  <si>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</si>
  <si>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</si>
  <si>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</si>
  <si>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</si>
  <si>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</si>
  <si>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</si>
  <si>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</si>
  <si>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</si>
  <si>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</si>
  <si>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</si>
  <si>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</si>
  <si>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</si>
  <si>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</si>
  <si>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</si>
  <si>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</si>
  <si>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</si>
  <si>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</si>
  <si>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</si>
  <si>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</si>
  <si>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</si>
  <si>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</si>
  <si>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</si>
  <si>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</si>
  <si>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</si>
  <si>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</si>
  <si>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</si>
  <si>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</si>
  <si>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</si>
  <si>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</si>
  <si>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</si>
  <si>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</si>
  <si>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</si>
  <si>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</si>
  <si>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</si>
  <si>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</si>
  <si>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</si>
  <si>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</si>
  <si>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</si>
  <si>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</si>
  <si>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</si>
  <si>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</si>
  <si>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</si>
  <si>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</si>
  <si>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</si>
  <si>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</si>
  <si>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</si>
  <si>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</si>
  <si>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</si>
  <si>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</si>
  <si>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</si>
  <si>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</si>
  <si>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</si>
  <si>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</si>
  <si>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</si>
  <si>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</si>
  <si>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</si>
  <si>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</si>
  <si>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</si>
  <si>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</si>
  <si>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</si>
  <si>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</si>
  <si>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</si>
  <si>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</si>
  <si>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</si>
  <si>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</si>
  <si>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</si>
  <si>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</si>
  <si>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</si>
  <si>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</si>
  <si>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</si>
  <si>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</si>
  <si>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</si>
  <si>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</si>
  <si>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</si>
  <si>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</si>
  <si>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</si>
  <si>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</si>
  <si>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</si>
  <si>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</si>
  <si>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</si>
  <si>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</si>
  <si>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</si>
  <si>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</si>
  <si>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</si>
  <si>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</si>
  <si>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</si>
  <si>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</si>
  <si>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</si>
  <si>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</si>
  <si>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</si>
  <si>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</si>
  <si>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</si>
  <si>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</si>
  <si>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</si>
  <si>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</si>
  <si>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</si>
  <si>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</si>
  <si>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</si>
  <si>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</si>
  <si>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</si>
  <si>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</si>
  <si>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</si>
  <si>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</si>
  <si>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</si>
  <si>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</si>
  <si>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</si>
  <si>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</si>
  <si>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</si>
  <si>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</si>
  <si>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</si>
  <si>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</si>
  <si>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</si>
  <si>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</si>
  <si>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</si>
  <si>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</si>
  <si>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</si>
  <si>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</si>
  <si>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</si>
  <si>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</si>
  <si>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</si>
  <si>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</si>
  <si>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</si>
  <si>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</si>
  <si>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</si>
  <si>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</si>
  <si>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</si>
  <si>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</si>
  <si>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</si>
  <si>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</si>
  <si>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</si>
  <si>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</si>
  <si>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</si>
  <si>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</si>
  <si>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</si>
  <si>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</si>
  <si>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</si>
  <si>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</si>
  <si>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</si>
  <si>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</si>
  <si>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</si>
  <si>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</si>
  <si>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</si>
  <si>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</si>
  <si>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</si>
  <si>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</si>
  <si>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</si>
  <si>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</si>
  <si>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</si>
  <si>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</si>
  <si>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</si>
  <si>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</si>
  <si>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</si>
  <si>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</si>
  <si>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</si>
  <si>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</si>
  <si>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</si>
  <si>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</si>
  <si>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</si>
  <si>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</si>
  <si>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</si>
  <si>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</si>
  <si>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</si>
  <si>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</si>
  <si>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</si>
  <si>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</si>
  <si>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</si>
  <si>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</si>
  <si>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</si>
  <si>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</si>
  <si>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</si>
  <si>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</si>
  <si>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</si>
  <si>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</si>
  <si>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</si>
  <si>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</si>
  <si>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</si>
  <si>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</si>
  <si>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</si>
  <si>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</si>
  <si>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</si>
  <si>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</si>
  <si>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</si>
  <si>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</si>
  <si>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</si>
  <si>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</si>
  <si>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</si>
  <si>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</si>
  <si>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</si>
  <si>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</si>
  <si>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</si>
  <si>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</si>
  <si>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</si>
  <si>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</si>
  <si>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</si>
  <si>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</si>
  <si>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</si>
  <si>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</si>
  <si>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</si>
  <si>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</si>
  <si>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</si>
  <si>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</si>
  <si>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</si>
  <si>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</si>
  <si>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</si>
  <si>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</si>
  <si>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</si>
  <si>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</si>
  <si>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</si>
  <si>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</si>
  <si>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</si>
  <si>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</si>
  <si>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</si>
  <si>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</si>
  <si>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</si>
  <si>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</si>
  <si>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</si>
  <si>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</si>
  <si>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</si>
  <si>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</si>
  <si>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</si>
  <si>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</si>
  <si>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</si>
  <si>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</si>
  <si>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</si>
  <si>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</si>
  <si>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</si>
  <si>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</si>
  <si>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</si>
  <si>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</si>
  <si>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</si>
  <si>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</si>
  <si>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</si>
  <si>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</si>
  <si>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</si>
  <si>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</si>
  <si>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</si>
  <si>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</si>
  <si>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</si>
  <si>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</si>
  <si>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</si>
  <si>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</si>
  <si>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</si>
  <si>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</si>
  <si>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</si>
  <si>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</si>
  <si>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</si>
  <si>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</si>
  <si>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</si>
  <si>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</si>
  <si>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</si>
  <si>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</si>
  <si>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</si>
  <si>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</si>
  <si>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</si>
  <si>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</si>
  <si>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</si>
  <si>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</si>
  <si>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</si>
  <si>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</si>
  <si>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</si>
  <si>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</si>
  <si>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</si>
  <si>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</si>
  <si>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</si>
  <si>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</si>
  <si>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</si>
  <si>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</si>
  <si>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</si>
  <si>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</si>
  <si>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</si>
  <si>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</si>
  <si>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</si>
  <si>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</si>
  <si>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</si>
  <si>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</si>
  <si>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</si>
  <si>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</si>
  <si>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</si>
  <si>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</si>
  <si>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</si>
  <si>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</si>
  <si>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</si>
  <si>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</si>
  <si>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</si>
  <si>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</si>
  <si>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</si>
  <si>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</si>
  <si>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</si>
  <si>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</si>
  <si>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</si>
  <si>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</si>
  <si>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</si>
  <si>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</si>
  <si>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</si>
  <si>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</si>
  <si>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</si>
  <si>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</si>
  <si>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</si>
  <si>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</si>
  <si>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</si>
  <si>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</si>
  <si>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</si>
  <si>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</si>
  <si>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</si>
  <si>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</si>
  <si>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</si>
  <si>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</si>
  <si>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</si>
  <si>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</si>
  <si>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</si>
  <si>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</si>
  <si>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</si>
  <si>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</si>
  <si>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</si>
  <si>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</si>
  <si>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</si>
  <si>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</si>
  <si>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</si>
  <si>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</si>
  <si>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</si>
  <si>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</si>
  <si>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</si>
  <si>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</si>
  <si>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</si>
  <si>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</si>
  <si>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</si>
  <si>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</si>
  <si>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</si>
  <si>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</si>
  <si>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</si>
  <si>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</si>
  <si>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</si>
  <si>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</si>
  <si>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</si>
  <si>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</si>
  <si>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</si>
  <si>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</si>
  <si>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</si>
  <si>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</si>
  <si>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</si>
  <si>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</si>
  <si>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</si>
  <si>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</si>
  <si>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</si>
  <si>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</si>
  <si>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</si>
  <si>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</si>
  <si>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</si>
  <si>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</si>
  <si>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</si>
  <si>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</si>
  <si>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</si>
  <si>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</si>
  <si>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</si>
  <si>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</si>
  <si>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</si>
  <si>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</si>
  <si>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</si>
  <si>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</si>
  <si>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</si>
  <si>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</si>
  <si>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</si>
  <si>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</si>
  <si>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</si>
  <si>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</si>
  <si>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</si>
  <si>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</si>
  <si>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</si>
  <si>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</si>
  <si>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</si>
  <si>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</si>
  <si>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</si>
  <si>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</si>
  <si>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</si>
  <si>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</si>
  <si>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</si>
  <si>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</si>
  <si>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</si>
  <si>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</si>
  <si>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</si>
  <si>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</si>
  <si>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</si>
  <si>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</si>
  <si>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</si>
  <si>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</si>
  <si>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</si>
  <si>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</si>
  <si>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</si>
  <si>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</si>
  <si>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</si>
  <si>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https://portal.eias.ru/Portal/DownloadPage.aspx?type=12&amp;guid=c285bd45-6c67-4646-bf52-be521324bf33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</si>
  <si>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</si>
  <si>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</si>
  <si>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</si>
  <si>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</si>
  <si>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</si>
  <si>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</si>
  <si>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</si>
  <si>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</si>
  <si>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</si>
  <si>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</si>
  <si>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</si>
  <si>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</si>
  <si>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</si>
  <si>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</si>
  <si>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</si>
  <si>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</si>
  <si>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</si>
  <si>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</si>
  <si>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</si>
  <si>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</si>
  <si>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</si>
  <si>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</si>
  <si>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</si>
  <si>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</si>
  <si>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</si>
  <si>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</si>
  <si>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</si>
  <si>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</si>
  <si>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</si>
  <si>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</si>
  <si>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</si>
  <si>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</si>
  <si>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</si>
  <si>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</si>
  <si>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</si>
  <si>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</si>
  <si>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</si>
  <si>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</si>
  <si>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</si>
  <si>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</si>
  <si>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</si>
  <si>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</si>
  <si>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</si>
  <si>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</si>
  <si>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</si>
  <si>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</si>
  <si>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</si>
  <si>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</si>
  <si>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</si>
  <si>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</si>
  <si>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</si>
  <si>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</si>
  <si>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</si>
  <si>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</si>
  <si>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</si>
  <si>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</si>
  <si>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</si>
  <si>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</si>
  <si>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</si>
  <si>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</si>
  <si>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</si>
  <si>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</si>
  <si>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</si>
  <si>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</si>
  <si>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</si>
  <si>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</si>
  <si>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</si>
  <si>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</si>
  <si>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</si>
  <si>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</si>
  <si>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</si>
  <si>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</si>
  <si>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</si>
  <si>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</si>
  <si>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</si>
  <si>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</si>
  <si>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</si>
  <si>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</si>
  <si>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</si>
  <si>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</si>
  <si>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</si>
  <si>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</si>
  <si>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</si>
  <si>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</si>
  <si>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</si>
  <si>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</si>
  <si>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</si>
  <si>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</si>
  <si>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</si>
  <si>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</si>
  <si>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</si>
  <si>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</si>
  <si>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</si>
  <si>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</si>
  <si>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</si>
  <si>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</si>
  <si>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</si>
  <si>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</si>
  <si>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</si>
  <si>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</si>
  <si>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</si>
  <si>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</si>
  <si>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</si>
  <si>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</si>
  <si>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</si>
  <si>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</si>
  <si>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</si>
  <si>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</si>
  <si>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</si>
  <si>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</si>
  <si>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</si>
  <si>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</si>
  <si>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</si>
  <si>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</si>
  <si>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</si>
  <si>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</si>
  <si>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</si>
  <si>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</si>
  <si>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</si>
  <si>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</si>
  <si>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</si>
  <si>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</si>
  <si>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</si>
  <si>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</si>
  <si>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</si>
  <si>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</si>
  <si>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2", расположенного по адресу: РФ,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холодного водоснабжения установленная в индивидуальном порядке​</t>
  </si>
  <si>
    <t>Строительство водопроводной сети из стальных труб диаметром 100 мм протяженностью 133,0 м с восстановлением 11,7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</si>
  <si>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</si>
  <si>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</si>
  <si>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</si>
  <si>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</si>
  <si>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</si>
  <si>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</si>
  <si>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</si>
  <si>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</si>
  <si>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</si>
  <si>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</si>
  <si>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</si>
  <si>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</si>
  <si>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</si>
  <si>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</si>
  <si>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</si>
  <si>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</si>
  <si>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</si>
  <si>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</si>
  <si>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</si>
  <si>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</si>
  <si>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</si>
  <si>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</si>
  <si>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</si>
  <si>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</si>
  <si>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</si>
  <si>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</si>
  <si>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</si>
  <si>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</si>
  <si>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</si>
  <si>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</si>
  <si>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</si>
  <si>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</si>
  <si>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</si>
  <si>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</si>
  <si>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</si>
  <si>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</si>
  <si>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</si>
  <si>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</si>
  <si>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</si>
  <si>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</si>
  <si>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</si>
  <si>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</si>
  <si>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</si>
  <si>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</si>
  <si>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</si>
  <si>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</si>
  <si>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</si>
  <si>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</si>
  <si>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</si>
  <si>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</si>
  <si>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</si>
  <si>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</si>
  <si>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</si>
  <si>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</si>
  <si>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</si>
  <si>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</si>
  <si>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</si>
  <si>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</si>
  <si>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</si>
  <si>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</si>
  <si>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</si>
  <si>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</si>
  <si>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</si>
  <si>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</si>
  <si>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</si>
  <si>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</si>
  <si>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</si>
  <si>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</si>
  <si>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</si>
  <si>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</si>
  <si>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</si>
  <si>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</si>
  <si>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</si>
  <si>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</si>
  <si>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</si>
  <si>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</si>
  <si>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</si>
  <si>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</si>
  <si>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</si>
  <si>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</si>
  <si>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</si>
  <si>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</si>
  <si>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</si>
  <si>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</si>
  <si>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</si>
  <si>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</si>
  <si>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</si>
  <si>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</si>
  <si>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</si>
  <si>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</si>
  <si>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</si>
  <si>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</si>
  <si>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</si>
  <si>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</si>
  <si>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</si>
  <si>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</si>
  <si>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</si>
  <si>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</si>
  <si>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</si>
  <si>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</si>
  <si>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</si>
  <si>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</si>
  <si>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</si>
  <si>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</si>
  <si>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</si>
  <si>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</si>
  <si>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</si>
  <si>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</si>
  <si>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</si>
  <si>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</si>
  <si>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</si>
  <si>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</si>
  <si>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</si>
  <si>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</si>
  <si>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</si>
  <si>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</si>
  <si>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</si>
  <si>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</si>
  <si>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</si>
  <si>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</si>
  <si>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</si>
  <si>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</si>
  <si>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</si>
  <si>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</si>
  <si>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</si>
  <si>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</si>
  <si>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</si>
  <si>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</si>
  <si>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</si>
  <si>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</si>
  <si>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</si>
  <si>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</si>
  <si>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</si>
  <si>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</si>
  <si>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</si>
  <si>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</si>
  <si>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</si>
  <si>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</si>
  <si>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</si>
  <si>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</si>
  <si>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</si>
  <si>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</si>
  <si>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</si>
  <si>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</si>
  <si>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</si>
  <si>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</si>
  <si>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</si>
  <si>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</si>
  <si>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</si>
  <si>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</si>
  <si>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</si>
  <si>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</si>
  <si>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</si>
  <si>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</si>
  <si>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</si>
  <si>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</si>
  <si>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</si>
  <si>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</si>
  <si>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</si>
  <si>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</si>
  <si>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</si>
  <si>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</si>
  <si>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</si>
  <si>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</si>
  <si>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</si>
  <si>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</si>
  <si>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</si>
  <si>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</si>
  <si>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</si>
  <si>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</si>
  <si>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</si>
  <si>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</si>
  <si>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</si>
  <si>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</si>
  <si>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</si>
  <si>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</si>
  <si>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</si>
  <si>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</si>
  <si>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</si>
  <si>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</si>
  <si>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</si>
  <si>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</si>
  <si>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</si>
  <si>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</si>
  <si>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</si>
  <si>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</si>
  <si>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</si>
  <si>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</si>
  <si>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</si>
  <si>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</si>
  <si>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</si>
  <si>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</si>
  <si>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</si>
  <si>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</si>
  <si>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</si>
  <si>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</si>
  <si>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</si>
  <si>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</si>
  <si>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</si>
  <si>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</si>
  <si>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</si>
  <si>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</si>
  <si>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</si>
  <si>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</si>
  <si>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</si>
  <si>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</si>
  <si>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</si>
  <si>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</si>
  <si>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</si>
  <si>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</si>
  <si>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</si>
  <si>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</si>
  <si>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</si>
  <si>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</si>
  <si>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</si>
  <si>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</si>
  <si>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</si>
  <si>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</si>
  <si>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</si>
  <si>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</si>
  <si>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</si>
  <si>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</si>
  <si>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</si>
  <si>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</si>
  <si>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</si>
  <si>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</si>
  <si>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</si>
  <si>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</si>
  <si>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</si>
  <si>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</si>
  <si>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</si>
  <si>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</si>
  <si>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</si>
  <si>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</si>
  <si>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</si>
  <si>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</si>
  <si>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</si>
  <si>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</si>
  <si>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</si>
  <si>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</si>
  <si>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</si>
  <si>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</si>
  <si>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</si>
  <si>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</si>
  <si>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</si>
  <si>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</si>
  <si>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</si>
  <si>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</si>
  <si>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</si>
  <si>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</si>
  <si>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</si>
  <si>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</si>
  <si>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</si>
  <si>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</si>
  <si>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</si>
  <si>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</si>
  <si>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</si>
  <si>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</si>
  <si>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</si>
  <si>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</si>
  <si>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</si>
  <si>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</si>
  <si>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</si>
  <si>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</si>
  <si>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</si>
  <si>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</si>
  <si>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</si>
  <si>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</si>
  <si>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</si>
  <si>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</si>
  <si>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</si>
  <si>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</si>
  <si>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</si>
  <si>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</si>
  <si>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</si>
  <si>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</si>
  <si>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</si>
  <si>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</si>
  <si>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</si>
  <si>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</si>
  <si>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</si>
  <si>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</si>
  <si>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</si>
  <si>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</si>
  <si>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</si>
  <si>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</si>
  <si>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</si>
  <si>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</si>
  <si>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</si>
  <si>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</si>
  <si>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</si>
  <si>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</si>
  <si>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</si>
  <si>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</si>
  <si>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</si>
  <si>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</si>
  <si>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</si>
  <si>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</si>
  <si>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</si>
  <si>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</si>
  <si>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</si>
  <si>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</si>
  <si>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</si>
  <si>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</si>
  <si>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</si>
  <si>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</si>
  <si>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</si>
  <si>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</si>
  <si>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</si>
  <si>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</si>
  <si>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</si>
  <si>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</si>
  <si>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</si>
  <si>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</si>
  <si>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</si>
  <si>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</si>
  <si>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</si>
  <si>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</si>
  <si>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</si>
  <si>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</si>
  <si>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</si>
  <si>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</si>
  <si>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</si>
  <si>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</si>
  <si>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</si>
  <si>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</si>
  <si>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</si>
  <si>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</si>
  <si>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</si>
  <si>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</si>
  <si>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</si>
  <si>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</si>
  <si>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</si>
  <si>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</si>
  <si>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</si>
  <si>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</si>
  <si>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</si>
  <si>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</si>
  <si>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</si>
  <si>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</si>
  <si>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</si>
  <si>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</si>
  <si>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</si>
  <si>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</si>
  <si>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</si>
  <si>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</si>
  <si>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</si>
  <si>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</si>
  <si>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</si>
  <si>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</si>
  <si>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</si>
  <si>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</si>
  <si>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</si>
  <si>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</si>
  <si>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</si>
  <si>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</si>
  <si>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</si>
  <si>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</si>
  <si>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</si>
  <si>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</si>
  <si>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</si>
  <si>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</si>
  <si>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</si>
  <si>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</si>
  <si>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</si>
  <si>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</si>
  <si>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</si>
  <si>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</si>
  <si>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</si>
  <si>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</si>
  <si>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</si>
  <si>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</si>
  <si>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</si>
  <si>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</si>
  <si>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</si>
  <si>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</si>
  <si>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</si>
  <si>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</si>
  <si>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</si>
  <si>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</si>
  <si>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</si>
  <si>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</si>
  <si>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</si>
  <si>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</si>
  <si>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</si>
  <si>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</si>
  <si>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</si>
  <si>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</si>
  <si>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</si>
  <si>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</si>
  <si>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</si>
  <si>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</si>
  <si>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</si>
  <si>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</si>
  <si>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</si>
  <si>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</si>
  <si>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</si>
  <si>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</si>
  <si>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</si>
  <si>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</si>
  <si>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</si>
  <si>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</si>
  <si>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</si>
  <si>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</si>
  <si>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</si>
  <si>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</si>
  <si>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</si>
  <si>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</si>
  <si>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</si>
  <si>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</si>
  <si>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</si>
  <si>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</si>
  <si>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</si>
  <si>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</si>
  <si>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</si>
  <si>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</si>
  <si>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</si>
  <si>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</si>
  <si>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</si>
  <si>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</si>
  <si>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</si>
  <si>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</si>
  <si>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</si>
  <si>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</si>
  <si>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</si>
  <si>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</si>
  <si>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</si>
  <si>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</si>
  <si>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</si>
  <si>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</si>
  <si>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</si>
  <si>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</si>
  <si>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</si>
  <si>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</si>
  <si>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</si>
  <si>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</si>
  <si>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</si>
  <si>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</si>
  <si>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</si>
  <si>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</si>
  <si>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</si>
  <si>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</si>
  <si>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</si>
  <si>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</si>
  <si>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</si>
  <si>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</si>
  <si>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</si>
  <si>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</si>
  <si>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</si>
  <si>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</si>
  <si>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4 - ставка тарифа за подключаемую нагрузку тыс.руб. за 1 м3/сутки рассчитана без учета  расхода воды на пожаротушение (всего 108,83 м3/сутки, в т.ч. на пожаротушение - 31,38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</si>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</sst>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7" formatCode="000000"/>
    <numFmt numFmtId="188" formatCode="#,##0.000"/>
    <numFmt numFmtId="189" formatCode="#,##0.0000"/>
    <numFmt numFmtId="190"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8"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9"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9"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9"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9"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9" fontId="19" fillId="38" borderId="13" xfId="0" applyFont="1" applyFill="1" applyBorder="1" applyNumberFormat="1">
      <alignment horizontal="right" vertical="center" wrapText="1"/>
      <protection locked="0"/>
    </xf>
    <xf numFmtId="18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8"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8"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8"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88"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8"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7"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7" fontId="34" fillId="0" borderId="58" xfId="0" applyFont="1" applyBorder="1" applyNumberFormat="1">
      <alignment horizontal="center" vertical="center" wrapText="1"/>
    </xf>
    <xf numFmtId="18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0" fontId="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190" fontId="37" fillId="0" borderId="0" xfId="0" applyFont="1" applyNumberFormat="1">
      <alignment horizontal="center" vertical="center" wrapText="1"/>
    </xf>
    <xf numFmtId="190" fontId="37" fillId="0" borderId="12" xfId="0" applyFont="1" applyBorder="1" applyNumberFormat="1">
      <alignment horizontal="center" vertical="center" wrapText="1"/>
    </xf>
    <xf numFmtId="190" fontId="0" fillId="38" borderId="12" xfId="0" applyFont="1" applyFill="1" applyBorder="1" applyNumberFormat="1">
      <alignment horizontal="left" vertical="center" wrapText="1"/>
      <protection locked="0"/>
    </xf>
    <xf numFmtId="190" fontId="0" fillId="35" borderId="12" xfId="0" applyFont="1" applyFill="1" applyBorder="1" applyNumberFormat="1">
      <alignment horizontal="left" vertical="center" wrapText="1" indent="1"/>
      <protection locked="0"/>
    </xf>
    <xf numFmtId="190"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0" fontId="0" fillId="38"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0" fontId="19" fillId="33"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0"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7" fontId="19" fillId="0" borderId="17" xfId="0" applyFont="1" applyBorder="1" applyNumberFormat="1">
      <alignment horizontal="center" vertical="center" wrapText="1"/>
    </xf>
    <xf numFmtId="187" fontId="19" fillId="0" borderId="23" xfId="0" applyFont="1" applyBorder="1" applyNumberFormat="1">
      <alignment horizontal="center" vertical="center" wrapText="1"/>
    </xf>
    <xf numFmtId="187" fontId="19" fillId="0" borderId="14" xfId="0" applyFont="1" applyBorder="1" applyNumberFormat="1">
      <alignment horizontal="center" vertical="center" wrapText="1"/>
    </xf>
    <xf numFmtId="187" fontId="19" fillId="0" borderId="15" xfId="0" applyFont="1" applyBorder="1" applyNumberFormat="1">
      <alignment horizontal="center" vertical="center" wrapText="1"/>
    </xf>
    <xf numFmtId="187"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7" fontId="19" fillId="0" borderId="12" xfId="0" applyFont="1" applyBorder="1" applyNumberFormat="1">
      <alignment horizontal="center" vertical="center" wrapText="1"/>
    </xf>
    <xf numFmtId="187" fontId="34" fillId="0" borderId="57" xfId="0" applyFont="1" applyBorder="1" applyNumberFormat="1">
      <alignment horizontal="center" vertical="center" wrapText="1"/>
    </xf>
    <xf numFmtId="187" fontId="34" fillId="0" borderId="51" xfId="0" applyFont="1" applyBorder="1" applyNumberFormat="1">
      <alignment horizontal="center" vertical="center" wrapText="1"/>
    </xf>
    <xf numFmtId="18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90"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85bd45-6c67-4646-bf52-be521324bf3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182D1-551C-98D3-AF85-AF796A9B8AF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A0BD62-8EE4-0CED-A3E9-D1A6B792D904}" mc:Ignorable="x14ac xr xr2 xr3">
  <sheetPr>
    <tabColor rgb="FFCCCCFF"/>
  </sheetPr>
  <dimension ref="A1:P86"/>
  <sheetViews>
    <sheetView topLeftCell="C5"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45287.41596064815</v>
      </c>
      <c r="G11" s="58"/>
      <c r="H11" s="771" t="s">
        <v>18</v>
      </c>
      <c r="J11" s="874" t="s">
        <v>19</v>
      </c>
    </row>
    <row customHeight="1" ht="22.5">
      <c r="A12" s="1919"/>
      <c r="D12" s="56"/>
      <c r="E12" s="1166" t="s">
        <v>20</v>
      </c>
      <c r="F12" s="1762">
        <v>45835.41607638889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45287.41709490741</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D84FE93-8B7E-9161-745A-6AE92885DDDF}"/>
    <hyperlink ref="H17" location="Титульный!H9" display="Как заполнить?" tooltip="Помощь по работе с полями отчётной формы" xr:uid="{42985A75-3E27-4ABC-8872-342DE238089B}"/>
    <hyperlink ref="H39" location="Титульный!H9" display="Как заполнить?" tooltip="Помощь по работе с полями отчётной формы" xr:uid="{CC6EBE6F-F39C-547C-6A37-1CDE69EC3FEC}"/>
    <hyperlink ref="H62" location="Титульный!H9" display="Как заполнить?" tooltip="Помощь по работе с полями отчётной формы" xr:uid="{1BD2415B-33C8-26E1-9163-340B818E0D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A9F8C-8E7A-2965-5D22-B4FE09C659A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E97ED-00C8-33E2-4C81-81996AFAA38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0B89D-1FDC-BC14-BECE-7FA9ED97F0BD}" mc:Ignorable="x14ac xr xr2 xr3">
  <sheetPr>
    <tabColor rgb="FFCCCCFF"/>
  </sheetPr>
  <dimension ref="A1:AR130"/>
  <sheetViews>
    <sheetView topLeftCell="C78" showGridLines="0" zoomScale="90" workbookViewId="0">
      <selection activeCell="J84" sqref="J84:J87"/>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229</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236</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237</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238</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67E55-2FC7-F5AE-A61C-9AC20304948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5F833-3614-9832-03CA-C3D9DC9C44E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DAA21-3D87-0CFB-3502-775723E187A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3313E-22FD-4452-4F5A-EB7D10B7CB5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6E83C-44DB-445B-5C3D-8C5CE526B83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2551B-0C9B-A4C1-734C-80C0A90D5C3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BCA39-FF14-2652-33B3-EEBA2E83B12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57E22-27E9-02A2-0108-1ACABBCF58D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5F3FE-3ADB-FE23-7803-4C200D0793A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61D86-E646-2B43-944E-1851AB2095A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04B1B-AEC5-46E2-AA91-FA54465B589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222D9-DC49-B26A-CB2E-0E786D12460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5BC89-F275-F63D-503E-C60CCE81F8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86F82-C798-504E-F99F-DF207A9726F4}"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45287.41709490741</v>
      </c>
      <c r="Y34" s="2179"/>
      <c r="Z34" s="2179"/>
      <c r="AA34" s="2179"/>
      <c r="AB34" s="2179"/>
      <c r="AC34" s="2179"/>
      <c r="AD34" s="2179"/>
      <c r="AE34" s="2179"/>
      <c r="AF34" s="314"/>
      <c r="AG34" s="2179" t="str">
        <f>IF(TITLE_DATE_CHANGE_PERIOD="",IF(TITLE_DATE_PR="","",TITLE_DATE_PR),TITLE_DATE_CHANGE_PERIOD)</f>
        <v>45287.41709490741</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84/7</v>
      </c>
      <c r="Y35" s="2166"/>
      <c r="Z35" s="2166"/>
      <c r="AA35" s="2166"/>
      <c r="AB35" s="2166"/>
      <c r="AC35" s="2166"/>
      <c r="AD35" s="2166"/>
      <c r="AE35" s="2166"/>
      <c r="AF35" s="314"/>
      <c r="AG35" s="2166" t="str">
        <f>IF(TITLE_NUMBER_PR_CHANGE="",IF(TITLE_NUMBER_PR="","",TITLE_NUMBER_PR),TITLE_NUMBER_PR_CHANGE)</f>
        <v>84/7</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45287.41709490741</v>
      </c>
      <c r="Y38" s="2179"/>
      <c r="Z38" s="2179"/>
      <c r="AA38" s="2179"/>
      <c r="AB38" s="2179"/>
      <c r="AC38" s="2179"/>
      <c r="AD38" s="2179"/>
      <c r="AE38" s="2179"/>
      <c r="AF38" s="314"/>
      <c r="AG38" s="2179" t="str">
        <f>IF(TITLE_DATE_CHANGE_PERIOD="",IF(TITLE_DATE_PR="","",TITLE_DATE_PR),TITLE_DATE_CHANGE_PERIOD)</f>
        <v>45287.41709490741</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84/7</v>
      </c>
      <c r="Y39" s="2166"/>
      <c r="Z39" s="2166"/>
      <c r="AA39" s="2166"/>
      <c r="AB39" s="2166"/>
      <c r="AC39" s="2166"/>
      <c r="AD39" s="2166"/>
      <c r="AE39" s="2166"/>
      <c r="AF39" s="314"/>
      <c r="AG39" s="2166" t="str">
        <f>IF(TITLE_NUMBER_PR_CHANGE="",IF(TITLE_NUMBER_PR="","",TITLE_NUMBER_PR),TITLE_NUMBER_PR_CHANGE)</f>
        <v>84/7</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16536-245D-6AB2-0A3E-DDDCF55B3CB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45287.41709490741</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84/7</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45287.41709490741</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84/7</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3FF79A-2FE7-1F5D-2512-8BB29B06D5B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45287.41596064815</v>
      </c>
      <c r="F29" s="1105" t="str">
        <f>IF(TEMPLATE_GROUP="","",INDEX(EndDateList,MATCH(TEMPLATE_GROUP,CodeTemplateList,0),1))</f>
        <v>45835.41607638889</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45287.41596064815</v>
      </c>
      <c r="F32" s="1105" t="str">
        <f>IF(TEMPLATE_GROUP="","",INDEX(EndDateList,MATCH(TEMPLATE_GROUP,CodeTemplateList,0),1))</f>
        <v>45835.41607638889</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45287.41596064815</v>
      </c>
      <c r="H51" s="1117" t="str">
        <f>IF(TITLE_PERIOD_END="","",TITLE_PERIOD_END)</f>
        <v>45835.41607638889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45287.41596064815</v>
      </c>
      <c r="H52" s="1117" t="str">
        <f>IF(TITLE_PERIOD_END="","",TITLE_PERIOD_END)</f>
        <v>45835.41607638889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C3AD5-E851-233C-83E7-810D905A75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1E15E4-2EF9-15E2-11EF-6FC5ADC8620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10171-22B5-3C47-4914-330502D4A3B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81CED-9163-AD59-5D59-19B722BEDF9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FE173-B2FD-B61E-EC7E-51A3EE2DD39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6DED1-31BC-D487-B0BE-A1F7469910B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13BA2-8E15-34D5-A47E-8F84E38343C5}" mc:Ignorable="x14ac xr xr2 xr3">
  <sheetPr>
    <tabColor theme="6" tint="0.4"/>
  </sheetPr>
  <dimension ref="A1:L49"/>
  <sheetViews>
    <sheetView topLeftCell="E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92.22265625" customWidth="1"/>
    <col min="6" max="6" style="1666" width="1.7109375" hidden="1" customWidth="1"/>
    <col min="7" max="7" style="1666" width="96.50390625" customWidth="1"/>
    <col min="8" max="8" style="1666" width="93.8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45313.58708333333</v>
      </c>
      <c r="H22" s="177" t="s">
        <v>296</v>
      </c>
      <c r="I22" s="131" t="s">
        <v>1600</v>
      </c>
    </row>
    <row customHeight="1" ht="45">
      <c r="A23" s="1714"/>
      <c r="C23" s="76"/>
      <c r="D23" s="127" t="s">
        <v>441</v>
      </c>
      <c r="E23" s="173" t="s">
        <v>1601</v>
      </c>
      <c r="F23" s="177"/>
      <c r="G23" s="2460" t="s">
        <v>1602</v>
      </c>
      <c r="H23" s="2461" t="s">
        <v>1603</v>
      </c>
      <c r="I23" s="237" t="s">
        <v>1604</v>
      </c>
    </row>
    <row customHeight="1" ht="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0.833333333333336">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9.166666666666664">
      <c r="A30" s="1714"/>
      <c r="B30" s="1389"/>
      <c r="C30" s="1760" t="s">
        <v>391</v>
      </c>
      <c r="D30" s="2023" t="s">
        <v>1480</v>
      </c>
      <c r="E30" s="2284" t="s">
        <v>1593</v>
      </c>
      <c r="F30" s="2348"/>
      <c r="G30" s="2134" t="s">
        <v>1611</v>
      </c>
      <c r="H30" s="2348" t="s">
        <v>296</v>
      </c>
      <c r="I30" s="1666"/>
      <c r="J30" s="1666"/>
      <c r="K30" s="1655"/>
      <c r="L30" s="1655"/>
    </row>
    <row s="1666" customFormat="1" customHeight="1" ht="28.333333333333332">
      <c r="A31" s="1714"/>
      <c r="B31" s="1389"/>
      <c r="C31" s="1760" t="s">
        <v>391</v>
      </c>
      <c r="D31" s="2023" t="s">
        <v>1612</v>
      </c>
      <c r="E31" s="2284" t="s">
        <v>1593</v>
      </c>
      <c r="F31" s="2348"/>
      <c r="G31" s="2134" t="s">
        <v>1613</v>
      </c>
      <c r="H31" s="2348" t="s">
        <v>296</v>
      </c>
      <c r="I31" s="1666"/>
      <c r="J31" s="1666"/>
      <c r="K31" s="1655"/>
      <c r="L31" s="1655"/>
    </row>
    <row s="1666" customFormat="1" customHeight="1" ht="28.333333333333332">
      <c r="A32" s="1714"/>
      <c r="B32" s="1389"/>
      <c r="C32" s="1760" t="s">
        <v>391</v>
      </c>
      <c r="D32" s="2023" t="s">
        <v>1614</v>
      </c>
      <c r="E32" s="2284" t="s">
        <v>1593</v>
      </c>
      <c r="F32" s="2348"/>
      <c r="G32" s="2134" t="s">
        <v>1615</v>
      </c>
      <c r="H32" s="2348" t="s">
        <v>296</v>
      </c>
      <c r="I32" s="1666"/>
      <c r="J32" s="1666"/>
      <c r="K32" s="1655"/>
      <c r="L32" s="1655"/>
    </row>
    <row s="1666" customFormat="1" customHeight="1" ht="27.5">
      <c r="A33" s="1714"/>
      <c r="B33" s="1389"/>
      <c r="C33" s="1760" t="s">
        <v>391</v>
      </c>
      <c r="D33" s="2023" t="s">
        <v>1616</v>
      </c>
      <c r="E33" s="2284" t="s">
        <v>1593</v>
      </c>
      <c r="F33" s="2348"/>
      <c r="G33" s="2134" t="s">
        <v>1617</v>
      </c>
      <c r="H33" s="2348" t="s">
        <v>296</v>
      </c>
      <c r="I33" s="1666"/>
      <c r="J33" s="1666"/>
      <c r="K33" s="1655"/>
      <c r="L33" s="1655"/>
    </row>
    <row s="1666" customFormat="1" customHeight="1" ht="41.666666666666664">
      <c r="A34" s="1714"/>
      <c r="B34" s="1389"/>
      <c r="C34" s="1760" t="s">
        <v>391</v>
      </c>
      <c r="D34" s="2023" t="s">
        <v>1618</v>
      </c>
      <c r="E34" s="2284" t="s">
        <v>1593</v>
      </c>
      <c r="F34" s="2348"/>
      <c r="G34" s="2134" t="s">
        <v>1619</v>
      </c>
      <c r="H34" s="2348" t="s">
        <v>296</v>
      </c>
      <c r="I34" s="1666"/>
      <c r="J34" s="1666"/>
      <c r="K34" s="1655"/>
      <c r="L34" s="1655"/>
    </row>
    <row s="1666" customFormat="1" customHeight="1" ht="36.666666666666664">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80D43A2C-1ACC-8BE7-82CA-6ED083C6B98A}"/>
    <hyperlink ref="H23" r:id="rId3" xr:uid="{0FB58F5F-E37F-9EF1-BC93-294DFF27D1D8}"/>
    <hyperlink ref="H24" r:id="rId4" tooltip="https://portal.eias.ru/Portal/DownloadPage.aspx?type=12&amp;guid=952bb972-ca8e-488b-bd0f-6fcbb1118de8" xr:uid="{EA109C5D-CFA5-0886-BC48-81B366AE141F}"/>
    <hyperlink ref="H26" r:id="rId5" tooltip="https://portal.eias.ru/Portal/DownloadPage.aspx?type=12&amp;guid=2543cbc4-1794-46c2-9b60-f8ddc324e6ee" xr:uid="{05D89D8F-616D-93EE-44DB-67EA671E48D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8FB74-B74D-4BA3-B665-71CDEFA0777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7685A-647C-97BF-5973-2B0DA7045D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C0AB1-40BE-E0BA-23F1-F26A7A4A906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8E5EC-C5F9-D378-62CC-5A08C929F42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B6548-E891-9949-BF2B-6538E5C5A24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D997E-32D8-4522-7A0D-231F4C3E5F0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45287.41709490741</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84/7</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3701B-7F67-46FA-1202-7DDD2A84C40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A59A7-BD6D-4A76-AA86-EDAAEACF61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E2896-6E3D-3163-55CD-6542D18AE1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2B7CE-A485-AC56-2C97-111B6E4863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7D71A-76E7-B0A3-ABE9-231B110AE1FF}" mc:Ignorable="x14ac xr xr2 xr3">
  <sheetPr>
    <tabColor theme="6" tint="0.4"/>
  </sheetPr>
  <dimension ref="A1:BH68"/>
  <sheetViews>
    <sheetView topLeftCell="R27" showGridLines="0" zoomScale="90" workbookViewId="0">
      <selection activeCell="AW53" sqref="AW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6.98046875" customWidth="1"/>
    <col min="20" max="20" style="1666" width="77.30078125" customWidth="1"/>
    <col min="21" max="21" style="1666" width="0"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7.7734375" customWidth="1"/>
    <col min="34" max="36" style="1666" width="3.7109375" customWidth="1"/>
    <col min="37" max="37" style="1666" width="16.34375" customWidth="1"/>
    <col min="38" max="40" style="1666" width="3.7109375" customWidth="1"/>
    <col min="41" max="41" style="1666" width="8.4140625" customWidth="1"/>
    <col min="42" max="44" style="1666" width="3.7109375" customWidth="1"/>
    <col min="45" max="45" style="1666" width="39.36328125" customWidth="1"/>
    <col min="46" max="46" style="1666" width="14.44140625" customWidth="1"/>
    <col min="47" max="47" style="1666" width="14.76171875" customWidth="1"/>
    <col min="48" max="48" style="1666" width="17.30078125" customWidth="1"/>
    <col min="49" max="49" style="1666" width="16.34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19.166666666666664">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50.833333333333336">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108.83</v>
      </c>
      <c r="AH52" s="1928" t="s">
        <v>58</v>
      </c>
      <c r="AI52" s="2233"/>
      <c r="AJ52" s="2024">
        <v>1</v>
      </c>
      <c r="AK52" s="2316" t="s">
        <v>749</v>
      </c>
      <c r="AL52" s="1928" t="s">
        <v>58</v>
      </c>
      <c r="AM52" s="2011"/>
      <c r="AN52" s="2024">
        <v>1</v>
      </c>
      <c r="AO52" s="2310">
        <f>133/1000</f>
        <v>0.133</v>
      </c>
      <c r="AP52" s="2311" t="s">
        <v>58</v>
      </c>
      <c r="AQ52" s="293"/>
      <c r="AR52" s="1486">
        <v>1</v>
      </c>
      <c r="AS52" s="1489" t="s">
        <v>1731</v>
      </c>
      <c r="AT52" s="749">
        <f>AU52*20%+AU52</f>
        <v>0.512916255648805</v>
      </c>
      <c r="AU52" s="1278">
        <f>(23104.47+10000)/1000/77.45</f>
        <v>0.427430213040671</v>
      </c>
      <c r="AV52" s="749">
        <f>AW52*20%+AW52</f>
        <v>8150.56339849624</v>
      </c>
      <c r="AW52" s="1278">
        <f>(722683.29+180670.82)/1000/AO52</f>
        <v>6792.13616541353</v>
      </c>
      <c r="AX52" s="2265">
        <v>45287.43015046296</v>
      </c>
      <c r="AY52" s="1482" t="s">
        <v>56</v>
      </c>
      <c r="AZ52" s="2462" t="s">
        <v>24</v>
      </c>
      <c r="BA52" s="148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2", расположенного по адресу: РФ,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45287.43015046296-</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199A1-0A81-9A77-8A4F-B0FAB539E43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1734</v>
      </c>
      <c r="D2" s="1669"/>
      <c r="E2" s="544">
        <f>B2</f>
        <v>0</v>
      </c>
      <c r="F2" s="545"/>
      <c r="G2" s="1677" t="s">
        <v>428</v>
      </c>
      <c r="H2" s="1677" t="s">
        <v>428</v>
      </c>
      <c r="I2" s="1677" t="s">
        <v>428</v>
      </c>
      <c r="J2" s="270" t="s">
        <v>1735</v>
      </c>
      <c r="K2" s="541"/>
    </row>
    <row s="1673" customFormat="1" customHeight="1" ht="0.75" hidden="1">
      <c r="B3" s="1920"/>
      <c r="C3" s="1168"/>
      <c r="D3" s="546"/>
      <c r="E3" s="547"/>
      <c r="F3" s="548" t="s">
        <v>1736</v>
      </c>
      <c r="G3" s="549"/>
      <c r="H3" s="549">
        <f>H4*H5+H7</f>
        <v>0</v>
      </c>
      <c r="I3" s="549">
        <f>I4*I5+I6</f>
        <v>0</v>
      </c>
      <c r="J3" s="550"/>
    </row>
    <row customHeight="1" ht="23.25" hidden="1">
      <c r="B4" s="1920"/>
      <c r="C4" s="1168"/>
      <c r="D4" s="1669"/>
      <c r="E4" s="544" t="str">
        <f>B2&amp;".1"</f>
        <v>.1</v>
      </c>
      <c r="F4" s="551" t="s">
        <v>1737</v>
      </c>
      <c r="G4" s="552"/>
      <c r="H4" s="539"/>
      <c r="I4" s="539"/>
      <c r="J4" s="270" t="s">
        <v>1738</v>
      </c>
      <c r="K4" s="541"/>
    </row>
    <row customHeight="1" ht="18.75" hidden="1">
      <c r="B5" s="1920"/>
      <c r="C5" s="1168"/>
      <c r="D5" s="1669"/>
      <c r="E5" s="544" t="str">
        <f>B2&amp;".2"</f>
        <v>.2</v>
      </c>
      <c r="F5" s="551" t="s">
        <v>1739</v>
      </c>
      <c r="G5" s="1677" t="s">
        <v>1740</v>
      </c>
      <c r="H5" s="539"/>
      <c r="I5" s="539"/>
      <c r="J5" s="270"/>
      <c r="K5" s="541"/>
    </row>
    <row customHeight="1" ht="18.75" hidden="1">
      <c r="B6" s="1920"/>
      <c r="C6" s="1168"/>
      <c r="D6" s="1669"/>
      <c r="E6" s="544" t="str">
        <f>B2&amp;".3"</f>
        <v>.3</v>
      </c>
      <c r="F6" s="551" t="s">
        <v>1741</v>
      </c>
      <c r="G6" s="1677" t="s">
        <v>1740</v>
      </c>
      <c r="H6" s="539"/>
      <c r="I6" s="539"/>
      <c r="J6" s="270"/>
      <c r="K6" s="541"/>
    </row>
    <row customHeight="1" ht="18.75" hidden="1">
      <c r="B7" s="1920"/>
      <c r="C7" s="1168"/>
      <c r="D7" s="1669"/>
      <c r="E7" s="544" t="str">
        <f>B2&amp;".4"</f>
        <v>.4</v>
      </c>
      <c r="F7" s="551" t="s">
        <v>1742</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1740</v>
      </c>
      <c r="H9" s="539"/>
      <c r="I9" s="539"/>
      <c r="J9" s="540" t="s">
        <v>1743</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1744</v>
      </c>
      <c r="K11" s="541"/>
    </row>
    <row customHeight="1" ht="11.25" hidden="1"/>
    <row customHeight="1" ht="22.5" hidden="1">
      <c r="D13" s="1669"/>
      <c r="E13" s="544"/>
      <c r="F13" s="538"/>
      <c r="G13" s="970" t="s">
        <v>1652</v>
      </c>
      <c r="H13" s="543"/>
      <c r="I13" s="543"/>
      <c r="J13" s="743" t="s">
        <v>1745</v>
      </c>
      <c r="K13" s="541"/>
    </row>
    <row customHeight="1" ht="11.25" hidden="1"/>
    <row customHeight="1" ht="22.5" hidden="1">
      <c r="D15" s="1669"/>
      <c r="E15" s="544"/>
      <c r="F15" s="538"/>
      <c r="G15" s="1677" t="s">
        <v>1746</v>
      </c>
      <c r="H15" s="543"/>
      <c r="I15" s="543"/>
      <c r="J15" s="270" t="s">
        <v>1747</v>
      </c>
      <c r="K15" s="541"/>
    </row>
    <row customHeight="1" ht="11.25" hidden="1"/>
    <row customHeight="1" ht="22.5" hidden="1">
      <c r="D17" s="1669"/>
      <c r="E17" s="544"/>
      <c r="F17" s="538"/>
      <c r="G17" s="1677" t="s">
        <v>1748</v>
      </c>
      <c r="H17" s="543"/>
      <c r="I17" s="543"/>
      <c r="J17" s="270" t="s">
        <v>1749</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1740</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1740</v>
      </c>
      <c r="H31" s="556">
        <f>SUMIF($K33:$K71,$K31,H33:H71)</f>
        <v>0</v>
      </c>
      <c r="I31" s="556">
        <f>SUMIF($K33:$K71,$K31,I33:I71)</f>
        <v>0</v>
      </c>
      <c r="J31" s="270" t="str">
        <f>FHD_NOTE_P_2</f>
        <v>Указывается суммарная себестоимость производимых товаров.</v>
      </c>
      <c r="K31" s="1667" t="s">
        <v>1750</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1740</v>
      </c>
      <c r="H32" s="555"/>
      <c r="I32" s="555"/>
      <c r="J32" s="270" t="str">
        <f>FHD_NOTE_P_3</f>
        <v/>
      </c>
      <c r="K32" s="1667" t="str">
        <f>IF((LEN(E32)-LEN(SUBSTITUTE(E32,".","")))/LEN(".")=1,"p","")</f>
        <v>p</v>
      </c>
    </row>
    <row customHeight="1" ht="11.25" hidden="1">
      <c r="A33" s="2319" t="s">
        <v>1751</v>
      </c>
      <c r="D33" s="1669"/>
      <c r="E33" s="544" t="str">
        <f>FHD_NUM_P_4</f>
        <v/>
      </c>
      <c r="F33" s="955" t="str">
        <f>FHD_P_4</f>
        <v/>
      </c>
      <c r="G33" s="1677" t="s">
        <v>1740</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1752</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1753</v>
      </c>
      <c r="D41" s="1669"/>
      <c r="E41" s="544" t="str">
        <f>FHD_NUM_P_5</f>
        <v/>
      </c>
      <c r="F41" s="955" t="str">
        <f>FHD_P_5</f>
        <v/>
      </c>
      <c r="G41" s="1677" t="s">
        <v>1740</v>
      </c>
      <c r="H41" s="555"/>
      <c r="I41" s="555"/>
      <c r="J41" s="270" t="str">
        <f>FHD_NOTE_P_5</f>
        <v/>
      </c>
      <c r="K41" s="1667" t="str">
        <f>IF((LEN(E41)-LEN(SUBSTITUTE(E41,".","")))/LEN(".")=1,"p","")</f>
        <v/>
      </c>
    </row>
    <row customHeight="1" ht="11.25" hidden="1">
      <c r="A42" s="2319"/>
      <c r="D42" s="1669"/>
      <c r="E42" s="544" t="str">
        <f>FHD_NUM_P_6</f>
        <v/>
      </c>
      <c r="F42" s="955" t="str">
        <f>FHD_P_6</f>
        <v/>
      </c>
      <c r="G42" s="1677" t="s">
        <v>1740</v>
      </c>
      <c r="H42" s="555"/>
      <c r="I42" s="555"/>
      <c r="J42" s="270" t="str">
        <f>FHD_NOTE_P_6</f>
        <v/>
      </c>
      <c r="K42" s="1667" t="str">
        <f>IF((LEN(E42)-LEN(SUBSTITUTE(E42,".","")))/LEN(".")=1,"p","")</f>
        <v/>
      </c>
    </row>
    <row customHeight="1" ht="11.25" hidden="1">
      <c r="A43" s="2319"/>
      <c r="D43" s="1669"/>
      <c r="E43" s="544" t="str">
        <f>FHD_NUM_P_7</f>
        <v/>
      </c>
      <c r="F43" s="955" t="str">
        <f>FHD_P_7</f>
        <v/>
      </c>
      <c r="G43" s="1677" t="s">
        <v>1740</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1740</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1754</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1755</v>
      </c>
      <c r="C47" s="1667"/>
      <c r="D47" s="573"/>
      <c r="E47" s="544" t="str">
        <f>FHD_NUM_P_11</f>
        <v/>
      </c>
      <c r="F47" s="955" t="str">
        <f>FHD_P_11</f>
        <v/>
      </c>
      <c r="G47" s="1677" t="s">
        <v>1740</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1756</v>
      </c>
      <c r="C48" s="1667"/>
      <c r="D48" s="1669"/>
      <c r="E48" s="544" t="str">
        <f>FHD_NUM_P_12</f>
        <v>2.3</v>
      </c>
      <c r="F48" s="955" t="str">
        <f>FHD_P_12</f>
        <v>Расходы на химические реагенты, используемые в технологическом процессе</v>
      </c>
      <c r="G48" s="1677" t="s">
        <v>1740</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1740</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1740</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1740</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1740</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1740</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1740</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1740</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1740</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1740</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1740</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1740</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1740</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1740</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1740</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1740</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1740</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1740</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1757</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1740</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1740</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1758</v>
      </c>
      <c r="G71" s="570"/>
      <c r="H71" s="571"/>
      <c r="I71" s="571"/>
      <c r="J71" s="281"/>
      <c r="K71" s="1667"/>
      <c r="L71" s="1667"/>
      <c r="M71" s="1667"/>
      <c r="R71" s="1667"/>
      <c r="U71" s="542"/>
      <c r="AA71" s="1663"/>
      <c r="AB71" s="1663"/>
      <c r="AC71" s="1663"/>
      <c r="AD71" s="1663"/>
      <c r="AE71" s="1663"/>
    </row>
    <row s="1389" customFormat="1" customHeight="1" ht="18.75" hidden="1">
      <c r="A72" s="990" t="s">
        <v>1759</v>
      </c>
      <c r="C72" s="1667"/>
      <c r="D72" s="1669"/>
      <c r="E72" s="544" t="str">
        <f>FHD_NUM_P_34</f>
        <v/>
      </c>
      <c r="F72" s="704" t="str">
        <f>FHD_P_34</f>
        <v/>
      </c>
      <c r="G72" s="1677" t="s">
        <v>1740</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1740</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1740</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1740</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1740</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1740</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1740</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1740</v>
      </c>
      <c r="H79" s="555"/>
      <c r="I79" s="555"/>
      <c r="J79" s="270" t="str">
        <f>FHD_NOTE_P_41</f>
        <v/>
      </c>
      <c r="K79" s="541"/>
      <c r="L79" s="1667"/>
      <c r="M79" s="1667"/>
      <c r="R79" s="1667"/>
      <c r="U79" s="542"/>
      <c r="AA79" s="1663"/>
      <c r="AB79" s="1663"/>
      <c r="AC79" s="1663"/>
      <c r="AD79" s="1663"/>
      <c r="AE79" s="1663"/>
    </row>
    <row s="1389" customFormat="1" customHeight="1" ht="18.75">
      <c r="A80" s="990" t="s">
        <v>1760</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1740</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1761</v>
      </c>
      <c r="C82" s="733"/>
      <c r="D82" s="731"/>
      <c r="E82" s="544" t="str">
        <f>FHD_NUM_P_44</f>
        <v>7</v>
      </c>
      <c r="F82" s="704" t="str">
        <f>FHD_P_44</f>
        <v>Объём поднятой воды</v>
      </c>
      <c r="G82" s="718" t="s">
        <v>1762</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1762</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1762</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1762</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1762</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1762</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1762</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1762</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1763</v>
      </c>
      <c r="C91" s="733"/>
      <c r="D91" s="731"/>
      <c r="E91" s="544" t="str">
        <f>FHD_NUM_P_53</f>
        <v/>
      </c>
      <c r="F91" s="704" t="str">
        <f>FHD_P_53</f>
        <v/>
      </c>
      <c r="G91" s="718" t="s">
        <v>1762</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1762</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1764</v>
      </c>
      <c r="D96" s="1669"/>
      <c r="E96" s="544" t="str">
        <f>FHD_NUM_P_58</f>
        <v/>
      </c>
      <c r="F96" s="704" t="str">
        <f>FHD_P_58</f>
        <v/>
      </c>
      <c r="G96" s="718" t="s">
        <v>1762</v>
      </c>
      <c r="H96" s="978"/>
      <c r="I96" s="575"/>
      <c r="J96" s="270" t="str">
        <f>FHD_NOTE_P_58</f>
        <v/>
      </c>
      <c r="K96" s="541"/>
    </row>
    <row customHeight="1" ht="18.75" hidden="1">
      <c r="A97" s="2319"/>
      <c r="D97" s="1669"/>
      <c r="E97" s="544" t="str">
        <f>FHD_NUM_P_59</f>
        <v/>
      </c>
      <c r="F97" s="704" t="str">
        <f>FHD_P_59</f>
        <v/>
      </c>
      <c r="G97" s="718" t="s">
        <v>1762</v>
      </c>
      <c r="H97" s="978"/>
      <c r="I97" s="575"/>
      <c r="J97" s="270" t="str">
        <f>FHD_NOTE_P_59</f>
        <v/>
      </c>
      <c r="K97" s="541"/>
    </row>
    <row customHeight="1" ht="18.75" hidden="1">
      <c r="A98" s="2319"/>
      <c r="D98" s="1669"/>
      <c r="E98" s="544" t="str">
        <f>FHD_NUM_P_60</f>
        <v/>
      </c>
      <c r="F98" s="704" t="str">
        <f>FHD_P_60</f>
        <v/>
      </c>
      <c r="G98" s="718" t="s">
        <v>1762</v>
      </c>
      <c r="H98" s="978"/>
      <c r="I98" s="575"/>
      <c r="J98" s="270" t="str">
        <f>FHD_NOTE_P_60</f>
        <v/>
      </c>
      <c r="K98" s="541"/>
    </row>
    <row s="1389" customFormat="1" customHeight="1" ht="18.75" hidden="1">
      <c r="A99" s="2319" t="s">
        <v>1765</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1766</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1767</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1768</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1768</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1769</v>
      </c>
      <c r="H112" s="575"/>
      <c r="I112" s="575"/>
      <c r="J112" s="270" t="str">
        <f>FHD_NOTE_P_72</f>
        <v/>
      </c>
      <c r="K112" s="541"/>
    </row>
    <row customHeight="1" ht="18.75" hidden="1">
      <c r="A113" s="990" t="s">
        <v>1770</v>
      </c>
      <c r="D113" s="1669"/>
      <c r="E113" s="544" t="str">
        <f>FHD_NUM_P_73</f>
        <v/>
      </c>
      <c r="F113" s="704" t="str">
        <f>FHD_P_73</f>
        <v/>
      </c>
      <c r="G113" s="971" t="s">
        <v>1769</v>
      </c>
      <c r="H113" s="969"/>
      <c r="I113" s="969"/>
      <c r="J113" s="270" t="str">
        <f>FHD_NOTE_P_73</f>
        <v/>
      </c>
      <c r="K113" s="541"/>
    </row>
    <row customHeight="1" ht="33.75">
      <c r="A114" s="990" t="s">
        <v>1771</v>
      </c>
      <c r="D114" s="1669"/>
      <c r="E114" s="544" t="str">
        <f>FHD_NUM_P_74</f>
        <v>13</v>
      </c>
      <c r="F114" s="704" t="str">
        <f>FHD_P_74</f>
        <v>Удельный расход электрической энергии на подачу воды в сеть</v>
      </c>
      <c r="G114" s="970" t="s">
        <v>1772</v>
      </c>
      <c r="H114" s="575"/>
      <c r="I114" s="575"/>
      <c r="J114" s="270" t="str">
        <f>FHD_NOTE_P_74</f>
        <v/>
      </c>
      <c r="K114" s="541"/>
    </row>
    <row s="1666" customFormat="1" customHeight="1" ht="18.75">
      <c r="A115" s="2321" t="s">
        <v>1773</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1774</v>
      </c>
      <c r="G119" s="745"/>
      <c r="H119" s="746"/>
      <c r="I119" s="746"/>
      <c r="J119" s="1004" t="s">
        <v>1775</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1776</v>
      </c>
      <c r="D120" s="1669"/>
      <c r="E120" s="544" t="str">
        <f>FHD_NUM_P_78</f>
        <v/>
      </c>
      <c r="F120" s="704" t="str">
        <f>FHD_P_78</f>
        <v/>
      </c>
      <c r="G120" s="1674" t="s">
        <v>1746</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1777</v>
      </c>
      <c r="K122" s="541"/>
    </row>
    <row customHeight="1" ht="22.5" hidden="1">
      <c r="A123" s="2319"/>
      <c r="D123" s="1669"/>
      <c r="E123" s="544" t="str">
        <f>FHD_NUM_P_79</f>
        <v/>
      </c>
      <c r="F123" s="704" t="str">
        <f>FHD_P_79</f>
        <v/>
      </c>
      <c r="G123" s="1677" t="s">
        <v>1748</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1778</v>
      </c>
      <c r="K125" s="541"/>
    </row>
    <row customHeight="1" ht="22.5" hidden="1">
      <c r="A126" s="2319"/>
      <c r="D126" s="1669"/>
      <c r="E126" s="544" t="str">
        <f>FHD_NUM_P_80</f>
        <v/>
      </c>
      <c r="F126" s="704" t="str">
        <f>FHD_P_80</f>
        <v/>
      </c>
      <c r="G126" s="1677" t="s">
        <v>1779</v>
      </c>
      <c r="H126" s="555"/>
      <c r="I126" s="555"/>
      <c r="J126" s="270" t="str">
        <f>FHD_NOTE_P_80</f>
        <v/>
      </c>
      <c r="K126" s="541"/>
    </row>
    <row customHeight="1" ht="18.75" hidden="1">
      <c r="A127" s="2319"/>
      <c r="D127" s="1669"/>
      <c r="E127" s="544" t="str">
        <f>FHD_NUM_P_81</f>
        <v/>
      </c>
      <c r="F127" s="704" t="str">
        <f>FHD_P_81</f>
        <v/>
      </c>
      <c r="G127" s="1677" t="s">
        <v>1780</v>
      </c>
      <c r="H127" s="555"/>
      <c r="I127" s="555"/>
      <c r="J127" s="270" t="str">
        <f>FHD_NOTE_P_81</f>
        <v/>
      </c>
      <c r="K127" s="541"/>
    </row>
    <row customHeight="1" ht="18.75" hidden="1">
      <c r="A128" s="2319"/>
      <c r="C128" s="1667" t="s">
        <v>1767</v>
      </c>
      <c r="D128" s="1669"/>
      <c r="E128" s="544" t="str">
        <f>FHD_NUM_P_82</f>
        <v/>
      </c>
      <c r="F128" s="704" t="str">
        <f>FHD_P_82</f>
        <v/>
      </c>
      <c r="G128" s="1677" t="s">
        <v>296</v>
      </c>
      <c r="H128" s="399"/>
      <c r="I128" s="399"/>
      <c r="J128" s="270" t="str">
        <f>FHD_NOTE_P_82</f>
        <v/>
      </c>
      <c r="K128" s="541"/>
    </row>
    <row customHeight="1" ht="18.75" hidden="1">
      <c r="A129" s="2319"/>
      <c r="C129" s="1667" t="s">
        <v>1767</v>
      </c>
      <c r="D129" s="1669"/>
      <c r="E129" s="544" t="str">
        <f>FHD_NUM_P_83</f>
        <v/>
      </c>
      <c r="F129" s="955" t="str">
        <f>FHD_P_83</f>
        <v/>
      </c>
      <c r="G129" s="1677" t="s">
        <v>296</v>
      </c>
      <c r="H129" s="399"/>
      <c r="I129" s="399"/>
      <c r="J129" s="270" t="str">
        <f>FHD_NOTE_P_83</f>
        <v/>
      </c>
      <c r="K129" s="541"/>
    </row>
    <row customHeight="1" ht="18.75" hidden="1">
      <c r="A130" s="2319"/>
      <c r="C130" s="1667" t="s">
        <v>1767</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450F7-473A-E2C8-970D-22A31548786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1781</v>
      </c>
      <c r="K10" s="519" t="s">
        <v>1782</v>
      </c>
      <c r="L10" s="1948" t="s">
        <v>87</v>
      </c>
      <c r="M10" s="1948"/>
      <c r="N10" s="519" t="s">
        <v>1783</v>
      </c>
      <c r="O10" s="519" t="s">
        <v>1784</v>
      </c>
      <c r="P10" s="519" t="s">
        <v>1785</v>
      </c>
      <c r="Q10" s="519" t="s">
        <v>1786</v>
      </c>
      <c r="R10" s="519" t="s">
        <v>1787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58B64-B31E-FCB4-A5A1-A43586809F4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1740</v>
      </c>
      <c r="H2" s="539"/>
      <c r="I2" s="539"/>
      <c r="J2" s="540" t="s">
        <v>1788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1790</v>
      </c>
      <c r="G15" s="1677" t="s">
        <v>1740</v>
      </c>
      <c r="H15" s="555"/>
      <c r="I15" s="555"/>
      <c r="J15" s="270" t="s">
        <v>1791</v>
      </c>
      <c r="K15" s="541" t="s">
        <v>1792</v>
      </c>
    </row>
    <row customHeight="1" ht="33.75">
      <c r="D16" s="1669"/>
      <c r="E16" s="1661" t="s">
        <v>109</v>
      </c>
      <c r="F16" s="704" t="s">
        <v>1793</v>
      </c>
      <c r="G16" s="1677" t="s">
        <v>1740</v>
      </c>
      <c r="H16" s="556">
        <f>SUM(H17,H20:H32)</f>
        <v>0</v>
      </c>
      <c r="I16" s="556">
        <f>SUM(I17,I20:I32)</f>
        <v>0</v>
      </c>
      <c r="J16" s="270" t="s">
        <v>1794</v>
      </c>
      <c r="K16" s="541" t="s">
        <v>1792</v>
      </c>
    </row>
    <row customHeight="1" ht="18.75">
      <c r="D17" s="1669"/>
      <c r="E17" s="1695" t="s">
        <v>451</v>
      </c>
      <c r="F17" s="955" t="s">
        <v>1795</v>
      </c>
      <c r="G17" s="1674" t="s">
        <v>1740</v>
      </c>
      <c r="H17" s="555"/>
      <c r="I17" s="555"/>
      <c r="J17" s="270" t="s">
        <v>1796</v>
      </c>
      <c r="K17" s="541"/>
    </row>
    <row customHeight="1" ht="22.5">
      <c r="D18" s="1669"/>
      <c r="E18" s="1695" t="s">
        <v>453</v>
      </c>
      <c r="F18" s="1681" t="s">
        <v>1797</v>
      </c>
      <c r="G18" s="1674" t="s">
        <v>1740</v>
      </c>
      <c r="H18" s="555"/>
      <c r="I18" s="555"/>
      <c r="J18" s="270" t="s">
        <v>1798</v>
      </c>
      <c r="K18" s="541"/>
    </row>
    <row customHeight="1" ht="33.75">
      <c r="D19" s="1669"/>
      <c r="E19" s="1695" t="s">
        <v>1799</v>
      </c>
      <c r="F19" s="1681" t="s">
        <v>1800</v>
      </c>
      <c r="G19" s="1674" t="s">
        <v>1740</v>
      </c>
      <c r="H19" s="555"/>
      <c r="I19" s="555"/>
      <c r="J19" s="270"/>
      <c r="K19" s="541"/>
    </row>
    <row customHeight="1" ht="18.75">
      <c r="D20" s="1669"/>
      <c r="E20" s="1695" t="s">
        <v>297</v>
      </c>
      <c r="F20" s="955" t="s">
        <v>1801</v>
      </c>
      <c r="G20" s="1674" t="s">
        <v>1740</v>
      </c>
      <c r="H20" s="555"/>
      <c r="I20" s="555"/>
      <c r="J20" s="270" t="s">
        <v>1802</v>
      </c>
      <c r="K20" s="541"/>
    </row>
    <row customHeight="1" ht="18.75">
      <c r="D21" s="1669"/>
      <c r="E21" s="1695" t="s">
        <v>1370</v>
      </c>
      <c r="F21" s="1681" t="s">
        <v>1803</v>
      </c>
      <c r="G21" s="1674" t="s">
        <v>1740</v>
      </c>
      <c r="H21" s="555"/>
      <c r="I21" s="555"/>
      <c r="J21" s="270"/>
      <c r="K21" s="541"/>
    </row>
    <row customHeight="1" ht="18.75">
      <c r="D22" s="1669"/>
      <c r="E22" s="1695" t="s">
        <v>1375</v>
      </c>
      <c r="F22" s="1681" t="s">
        <v>1804</v>
      </c>
      <c r="G22" s="1674" t="s">
        <v>1740</v>
      </c>
      <c r="H22" s="555"/>
      <c r="I22" s="555"/>
      <c r="J22" s="270"/>
      <c r="K22" s="541"/>
    </row>
    <row customHeight="1" ht="22.5">
      <c r="D23" s="1669"/>
      <c r="E23" s="1695" t="s">
        <v>300</v>
      </c>
      <c r="F23" s="955" t="s">
        <v>1805</v>
      </c>
      <c r="G23" s="1674" t="s">
        <v>1740</v>
      </c>
      <c r="H23" s="555"/>
      <c r="I23" s="555"/>
      <c r="J23" s="270" t="s">
        <v>1806</v>
      </c>
      <c r="K23" s="541"/>
    </row>
    <row customHeight="1" ht="18.75">
      <c r="D24" s="1669"/>
      <c r="E24" s="1695" t="s">
        <v>1369</v>
      </c>
      <c r="F24" s="1681" t="s">
        <v>1807</v>
      </c>
      <c r="G24" s="1674" t="s">
        <v>1740</v>
      </c>
      <c r="H24" s="555"/>
      <c r="I24" s="555"/>
      <c r="J24" s="270"/>
      <c r="K24" s="541"/>
    </row>
    <row customHeight="1" ht="33.75">
      <c r="D25" s="1669"/>
      <c r="E25" s="1695" t="s">
        <v>1374</v>
      </c>
      <c r="F25" s="1681" t="s">
        <v>1808</v>
      </c>
      <c r="G25" s="1674" t="s">
        <v>1740</v>
      </c>
      <c r="H25" s="555"/>
      <c r="I25" s="555"/>
      <c r="J25" s="270"/>
      <c r="K25" s="541"/>
    </row>
    <row customHeight="1" ht="22.5">
      <c r="D26" s="1669"/>
      <c r="E26" s="1695" t="s">
        <v>1364</v>
      </c>
      <c r="F26" s="955" t="s">
        <v>1809</v>
      </c>
      <c r="G26" s="1674" t="s">
        <v>1740</v>
      </c>
      <c r="H26" s="555"/>
      <c r="I26" s="555"/>
      <c r="J26" s="270" t="s">
        <v>1810</v>
      </c>
      <c r="K26" s="541"/>
    </row>
    <row customHeight="1" ht="18.75">
      <c r="D27" s="1669"/>
      <c r="E27" s="1706" t="s">
        <v>1385</v>
      </c>
      <c r="F27" s="1681" t="s">
        <v>1811</v>
      </c>
      <c r="G27" s="1685" t="s">
        <v>1740</v>
      </c>
      <c r="H27" s="1707"/>
      <c r="I27" s="1707"/>
      <c r="J27" s="270"/>
      <c r="K27" s="541"/>
    </row>
    <row customHeight="1" ht="18.75">
      <c r="D28" s="1669"/>
      <c r="E28" s="1706" t="s">
        <v>1389</v>
      </c>
      <c r="F28" s="1681" t="s">
        <v>1812</v>
      </c>
      <c r="G28" s="1685" t="s">
        <v>1740</v>
      </c>
      <c r="H28" s="1707"/>
      <c r="I28" s="1707"/>
      <c r="J28" s="270"/>
      <c r="K28" s="541"/>
    </row>
    <row customHeight="1" ht="18.75">
      <c r="D29" s="1669"/>
      <c r="E29" s="1706" t="s">
        <v>1366</v>
      </c>
      <c r="F29" s="955" t="s">
        <v>1813</v>
      </c>
      <c r="G29" s="1685" t="s">
        <v>1740</v>
      </c>
      <c r="H29" s="1707"/>
      <c r="I29" s="1707"/>
      <c r="J29" s="270"/>
      <c r="K29" s="541"/>
    </row>
    <row customHeight="1" ht="18.75">
      <c r="D30" s="1669"/>
      <c r="E30" s="1706" t="s">
        <v>1380</v>
      </c>
      <c r="F30" s="955" t="s">
        <v>1814</v>
      </c>
      <c r="G30" s="1685" t="s">
        <v>1740</v>
      </c>
      <c r="H30" s="1707"/>
      <c r="I30" s="1707"/>
      <c r="J30" s="270"/>
      <c r="K30" s="541"/>
    </row>
    <row customHeight="1" ht="18.75">
      <c r="D31" s="1669"/>
      <c r="E31" s="1706" t="s">
        <v>1391</v>
      </c>
      <c r="F31" s="955" t="s">
        <v>1815</v>
      </c>
      <c r="G31" s="1685" t="s">
        <v>1740</v>
      </c>
      <c r="H31" s="1707"/>
      <c r="I31" s="1707"/>
      <c r="J31" s="270"/>
      <c r="K31" s="541"/>
    </row>
    <row s="1389" customFormat="1" customHeight="1" ht="22.5">
      <c r="A32" s="988"/>
      <c r="C32" s="1667"/>
      <c r="D32" s="1669"/>
      <c r="E32" s="1706" t="s">
        <v>1402</v>
      </c>
      <c r="F32" s="955" t="s">
        <v>1816</v>
      </c>
      <c r="G32" s="1675" t="s">
        <v>1740</v>
      </c>
      <c r="H32" s="577">
        <f>SUM(H33:H34)</f>
        <v>0</v>
      </c>
      <c r="I32" s="577">
        <f>SUM(I33:I34)</f>
        <v>0</v>
      </c>
      <c r="J32" s="270" t="s">
        <v>1817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1758</v>
      </c>
      <c r="G34" s="570"/>
      <c r="H34" s="571"/>
      <c r="I34" s="571"/>
      <c r="J34" s="281" t="s">
        <v>1818</v>
      </c>
      <c r="K34" s="541"/>
      <c r="L34" s="1667"/>
      <c r="M34" s="1667"/>
      <c r="R34" s="1667"/>
      <c r="U34" s="542"/>
      <c r="AA34" s="1663"/>
      <c r="AB34" s="1663"/>
      <c r="AC34" s="1663"/>
      <c r="AD34" s="1663"/>
      <c r="AE34" s="1663"/>
    </row>
    <row customHeight="1" ht="56.25">
      <c r="D35" s="1669"/>
      <c r="E35" s="1706" t="s">
        <v>1410</v>
      </c>
      <c r="F35" s="955" t="s">
        <v>1819</v>
      </c>
      <c r="G35" s="1685" t="s">
        <v>1740</v>
      </c>
      <c r="H35" s="1707"/>
      <c r="I35" s="1707"/>
      <c r="J35" s="270" t="s">
        <v>1820</v>
      </c>
      <c r="K35" s="541"/>
    </row>
    <row s="1389" customFormat="1" customHeight="1" ht="22.5">
      <c r="A36" s="990" t="s">
        <v>1759</v>
      </c>
      <c r="C36" s="1667"/>
      <c r="D36" s="1669"/>
      <c r="E36" s="1695" t="s">
        <v>89</v>
      </c>
      <c r="F36" s="704" t="s">
        <v>1821</v>
      </c>
      <c r="G36" s="1674" t="s">
        <v>1740</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1740</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1823</v>
      </c>
      <c r="G39" s="1685" t="s">
        <v>1740</v>
      </c>
      <c r="H39" s="555"/>
      <c r="I39" s="555"/>
      <c r="J39" s="270" t="s">
        <v>1824</v>
      </c>
      <c r="K39" s="541"/>
      <c r="L39" s="1667"/>
      <c r="M39" s="1667"/>
      <c r="R39" s="1667"/>
      <c r="U39" s="542"/>
      <c r="AA39" s="1663"/>
      <c r="AB39" s="1663"/>
      <c r="AC39" s="1663"/>
      <c r="AD39" s="1663"/>
      <c r="AE39" s="1663"/>
    </row>
    <row s="1389" customFormat="1" customHeight="1" ht="22.5">
      <c r="A40" s="988"/>
      <c r="C40" s="1667"/>
      <c r="D40" s="1669"/>
      <c r="E40" s="1695" t="s">
        <v>1471</v>
      </c>
      <c r="F40" s="1681" t="s">
        <v>1825</v>
      </c>
      <c r="G40" s="1674" t="s">
        <v>1740</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1826</v>
      </c>
      <c r="G41" s="1674" t="s">
        <v>1740</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1827</v>
      </c>
      <c r="F42" s="1681" t="s">
        <v>1828</v>
      </c>
      <c r="G42" s="1674" t="s">
        <v>1740</v>
      </c>
      <c r="H42" s="555"/>
      <c r="I42" s="555"/>
      <c r="J42" s="270" t="s">
        <v>1829</v>
      </c>
      <c r="K42" s="541"/>
      <c r="L42" s="1667"/>
      <c r="M42" s="1667"/>
      <c r="R42" s="1667"/>
      <c r="U42" s="542"/>
      <c r="AA42" s="1663"/>
      <c r="AB42" s="1663"/>
      <c r="AC42" s="1663"/>
      <c r="AD42" s="1663"/>
      <c r="AE42" s="1663"/>
    </row>
    <row s="1389" customFormat="1" customHeight="1" ht="33.75">
      <c r="A43" s="988"/>
      <c r="C43" s="1667" t="s">
        <v>1767</v>
      </c>
      <c r="D43" s="1669"/>
      <c r="E43" s="1695" t="s">
        <v>110</v>
      </c>
      <c r="F43" s="704" t="s">
        <v>1486</v>
      </c>
      <c r="G43" s="1677" t="s">
        <v>1830</v>
      </c>
      <c r="H43" s="399"/>
      <c r="I43" s="399"/>
      <c r="J43" s="270" t="s">
        <v>1831</v>
      </c>
      <c r="K43" s="541"/>
      <c r="L43" s="1667"/>
      <c r="M43" s="1667"/>
      <c r="R43" s="1667"/>
      <c r="U43" s="542"/>
      <c r="AA43" s="1663"/>
      <c r="AB43" s="1663"/>
      <c r="AC43" s="1663"/>
      <c r="AD43" s="1663"/>
      <c r="AE43" s="1663"/>
    </row>
    <row s="1389" customFormat="1" customHeight="1" ht="22.5">
      <c r="A44" s="988"/>
      <c r="C44" s="1667"/>
      <c r="D44" s="1669"/>
      <c r="E44" s="1695" t="s">
        <v>91</v>
      </c>
      <c r="F44" s="704" t="s">
        <v>1832</v>
      </c>
      <c r="G44" s="1674" t="s">
        <v>1833</v>
      </c>
      <c r="H44" s="543"/>
      <c r="I44" s="543"/>
      <c r="J44" s="270" t="s">
        <v>1834</v>
      </c>
      <c r="K44" s="541"/>
      <c r="L44" s="1667"/>
      <c r="M44" s="1667"/>
      <c r="R44" s="1667"/>
      <c r="U44" s="542"/>
      <c r="AA44" s="1663"/>
      <c r="AB44" s="1663"/>
      <c r="AC44" s="1663"/>
      <c r="AD44" s="1663"/>
      <c r="AE44" s="1663"/>
    </row>
    <row s="1389" customFormat="1" customHeight="1" ht="22.5">
      <c r="A45" s="988"/>
      <c r="C45" s="1667"/>
      <c r="D45" s="1669"/>
      <c r="E45" s="1695" t="s">
        <v>92</v>
      </c>
      <c r="F45" s="704" t="s">
        <v>1835</v>
      </c>
      <c r="G45" s="1685" t="s">
        <v>1836</v>
      </c>
      <c r="H45" s="543"/>
      <c r="I45" s="543"/>
      <c r="J45" s="270" t="s">
        <v>1837</v>
      </c>
      <c r="K45" s="541"/>
      <c r="L45" s="1667"/>
      <c r="M45" s="1667"/>
      <c r="R45" s="1667"/>
      <c r="U45" s="542"/>
      <c r="AA45" s="1663"/>
      <c r="AB45" s="1663"/>
      <c r="AC45" s="1663"/>
      <c r="AD45" s="1663"/>
      <c r="AE45" s="1663"/>
    </row>
    <row s="1389" customFormat="1" customHeight="1" ht="18.75">
      <c r="A46" s="988"/>
      <c r="C46" s="1667"/>
      <c r="D46" s="1669"/>
      <c r="E46" s="1695" t="s">
        <v>111</v>
      </c>
      <c r="F46" s="704" t="s">
        <v>1838</v>
      </c>
      <c r="G46" s="1674" t="s">
        <v>1769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897C2-9608-F0FD-4189-5EE3D05C231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1740</v>
      </c>
      <c r="H2" s="539"/>
      <c r="I2" s="539"/>
      <c r="J2" s="540" t="s">
        <v>1743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1840</v>
      </c>
      <c r="G15" s="1688" t="s">
        <v>1740</v>
      </c>
      <c r="H15" s="555"/>
      <c r="I15" s="555"/>
      <c r="J15" s="270" t="s">
        <v>1841</v>
      </c>
      <c r="K15" s="541" t="s">
        <v>1792</v>
      </c>
    </row>
    <row customHeight="1" ht="22.5">
      <c r="D16" s="1669"/>
      <c r="E16" s="1661" t="s">
        <v>109</v>
      </c>
      <c r="F16" s="1696" t="s">
        <v>1842</v>
      </c>
      <c r="G16" s="1688" t="s">
        <v>1740</v>
      </c>
      <c r="H16" s="556">
        <f>SUM(H17,H20:H27)</f>
        <v>0</v>
      </c>
      <c r="I16" s="556">
        <f>SUM(I17,I20:I27)</f>
        <v>0</v>
      </c>
      <c r="J16" s="270" t="s">
        <v>1843</v>
      </c>
      <c r="K16" s="541" t="s">
        <v>1792</v>
      </c>
    </row>
    <row customHeight="1" ht="33.75">
      <c r="D17" s="1669"/>
      <c r="E17" s="1695" t="s">
        <v>451</v>
      </c>
      <c r="F17" s="1698" t="s">
        <v>1844</v>
      </c>
      <c r="G17" s="1685" t="s">
        <v>1740</v>
      </c>
      <c r="H17" s="555"/>
      <c r="I17" s="555"/>
      <c r="J17" s="270" t="s">
        <v>1845</v>
      </c>
      <c r="K17" s="541"/>
    </row>
    <row customHeight="1" ht="18.75">
      <c r="D18" s="1669"/>
      <c r="E18" s="1695" t="s">
        <v>453</v>
      </c>
      <c r="F18" s="1699" t="s">
        <v>1846</v>
      </c>
      <c r="G18" s="1685" t="s">
        <v>1740</v>
      </c>
      <c r="H18" s="555"/>
      <c r="I18" s="555"/>
      <c r="J18" s="270"/>
      <c r="K18" s="541"/>
    </row>
    <row customHeight="1" ht="22.5">
      <c r="D19" s="1669"/>
      <c r="E19" s="1695" t="s">
        <v>1799</v>
      </c>
      <c r="F19" s="1699" t="s">
        <v>1847</v>
      </c>
      <c r="G19" s="1685" t="s">
        <v>1740</v>
      </c>
      <c r="H19" s="555"/>
      <c r="I19" s="555"/>
      <c r="J19" s="270"/>
      <c r="K19" s="541"/>
    </row>
    <row customHeight="1" ht="33.75">
      <c r="D20" s="1669"/>
      <c r="E20" s="1695" t="s">
        <v>297</v>
      </c>
      <c r="F20" s="1698" t="s">
        <v>1848</v>
      </c>
      <c r="G20" s="1685" t="s">
        <v>1740</v>
      </c>
      <c r="H20" s="555"/>
      <c r="I20" s="555"/>
      <c r="J20" s="270"/>
      <c r="K20" s="541"/>
    </row>
    <row customHeight="1" ht="33.75">
      <c r="D21" s="1669"/>
      <c r="E21" s="1695" t="s">
        <v>300</v>
      </c>
      <c r="F21" s="1698" t="s">
        <v>1849</v>
      </c>
      <c r="G21" s="1685" t="s">
        <v>1740</v>
      </c>
      <c r="H21" s="555"/>
      <c r="I21" s="555"/>
      <c r="J21" s="270"/>
      <c r="K21" s="541"/>
    </row>
    <row customHeight="1" ht="56.25">
      <c r="D22" s="1669"/>
      <c r="E22" s="1695" t="s">
        <v>1364</v>
      </c>
      <c r="F22" s="1698" t="s">
        <v>1850</v>
      </c>
      <c r="G22" s="1685" t="s">
        <v>1740</v>
      </c>
      <c r="H22" s="555"/>
      <c r="I22" s="555"/>
      <c r="J22" s="270"/>
      <c r="K22" s="541"/>
    </row>
    <row customHeight="1" ht="33.75">
      <c r="D23" s="1669"/>
      <c r="E23" s="1695" t="s">
        <v>1366</v>
      </c>
      <c r="F23" s="1698" t="s">
        <v>1851</v>
      </c>
      <c r="G23" s="1685" t="s">
        <v>1740</v>
      </c>
      <c r="H23" s="555"/>
      <c r="I23" s="555"/>
      <c r="J23" s="270"/>
      <c r="K23" s="541"/>
    </row>
    <row customHeight="1" ht="33.75">
      <c r="D24" s="1669"/>
      <c r="E24" s="1695" t="s">
        <v>1380</v>
      </c>
      <c r="F24" s="1698" t="s">
        <v>1852</v>
      </c>
      <c r="G24" s="1685" t="s">
        <v>1740</v>
      </c>
      <c r="H24" s="555"/>
      <c r="I24" s="555"/>
      <c r="J24" s="270"/>
      <c r="K24" s="541"/>
    </row>
    <row customHeight="1" ht="22.5">
      <c r="D25" s="1669"/>
      <c r="E25" s="1695" t="s">
        <v>1391</v>
      </c>
      <c r="F25" s="1698" t="s">
        <v>1853</v>
      </c>
      <c r="G25" s="1685" t="s">
        <v>1740</v>
      </c>
      <c r="H25" s="555"/>
      <c r="I25" s="555"/>
      <c r="J25" s="270"/>
      <c r="K25" s="541"/>
    </row>
    <row customHeight="1" ht="67.5">
      <c r="D26" s="1669"/>
      <c r="E26" s="1695" t="s">
        <v>1402</v>
      </c>
      <c r="F26" s="1698" t="s">
        <v>1854</v>
      </c>
      <c r="G26" s="1685" t="s">
        <v>1740</v>
      </c>
      <c r="H26" s="555"/>
      <c r="I26" s="555"/>
      <c r="J26" s="270"/>
      <c r="K26" s="541"/>
    </row>
    <row s="1389" customFormat="1" customHeight="1" ht="22.5">
      <c r="A27" s="988"/>
      <c r="C27" s="1667"/>
      <c r="D27" s="1669"/>
      <c r="E27" s="1660" t="s">
        <v>1410</v>
      </c>
      <c r="F27" s="1659" t="s">
        <v>1855</v>
      </c>
      <c r="G27" s="1686" t="s">
        <v>1740</v>
      </c>
      <c r="H27" s="577">
        <f>SUM(H28:H29)</f>
        <v>0</v>
      </c>
      <c r="I27" s="577">
        <f>SUM(I28:I29)</f>
        <v>0</v>
      </c>
      <c r="J27" s="270" t="s">
        <v>1817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1758</v>
      </c>
      <c r="G29" s="570"/>
      <c r="H29" s="571"/>
      <c r="I29" s="571"/>
      <c r="J29" s="281" t="s">
        <v>1818</v>
      </c>
      <c r="K29" s="541"/>
      <c r="L29" s="1667"/>
      <c r="M29" s="1667"/>
      <c r="R29" s="1667"/>
      <c r="U29" s="542"/>
      <c r="AA29" s="1663"/>
      <c r="AB29" s="1663"/>
      <c r="AC29" s="1663"/>
      <c r="AD29" s="1663"/>
      <c r="AE29" s="1663"/>
    </row>
    <row s="1389" customFormat="1" customHeight="1" ht="22.5">
      <c r="A30" s="988"/>
      <c r="C30" s="1667"/>
      <c r="D30" s="1669"/>
      <c r="E30" s="1695" t="s">
        <v>89</v>
      </c>
      <c r="F30" s="1692" t="s">
        <v>1856</v>
      </c>
      <c r="G30" s="1685" t="s">
        <v>1740</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1857</v>
      </c>
      <c r="G31" s="1685" t="s">
        <v>1740</v>
      </c>
      <c r="H31" s="555"/>
      <c r="I31" s="555"/>
      <c r="J31" s="270" t="s">
        <v>1858</v>
      </c>
      <c r="K31" s="541"/>
      <c r="L31" s="1667"/>
      <c r="M31" s="1667"/>
      <c r="R31" s="1667"/>
      <c r="U31" s="542"/>
      <c r="AA31" s="1663"/>
      <c r="AB31" s="1663"/>
      <c r="AC31" s="1663"/>
      <c r="AD31" s="1663"/>
      <c r="AE31" s="1663"/>
    </row>
    <row s="1389" customFormat="1" customHeight="1" ht="22.5">
      <c r="A32" s="988"/>
      <c r="C32" s="1667"/>
      <c r="D32" s="1669"/>
      <c r="E32" s="1695" t="s">
        <v>1463</v>
      </c>
      <c r="F32" s="687" t="s">
        <v>1825</v>
      </c>
      <c r="G32" s="1685" t="s">
        <v>1740</v>
      </c>
      <c r="H32" s="555"/>
      <c r="I32" s="555"/>
      <c r="J32" s="270" t="s">
        <v>1859</v>
      </c>
      <c r="K32" s="541"/>
      <c r="L32" s="1667"/>
      <c r="M32" s="1667"/>
      <c r="R32" s="1667"/>
      <c r="U32" s="542"/>
      <c r="AA32" s="1663"/>
      <c r="AB32" s="1663"/>
      <c r="AC32" s="1663"/>
      <c r="AD32" s="1663"/>
      <c r="AE32" s="1663"/>
    </row>
    <row s="1389" customFormat="1" customHeight="1" ht="22.5">
      <c r="A33" s="988"/>
      <c r="C33" s="1667"/>
      <c r="D33" s="1669"/>
      <c r="E33" s="1695" t="s">
        <v>1480</v>
      </c>
      <c r="F33" s="687" t="s">
        <v>1860</v>
      </c>
      <c r="G33" s="1685" t="s">
        <v>1740</v>
      </c>
      <c r="H33" s="555"/>
      <c r="I33" s="555"/>
      <c r="J33" s="270" t="s">
        <v>1861</v>
      </c>
      <c r="K33" s="541"/>
      <c r="L33" s="1667"/>
      <c r="M33" s="1667"/>
      <c r="R33" s="1667"/>
      <c r="U33" s="542"/>
      <c r="AA33" s="1663"/>
      <c r="AB33" s="1663"/>
      <c r="AC33" s="1663"/>
      <c r="AD33" s="1663"/>
      <c r="AE33" s="1663"/>
    </row>
    <row s="1389" customFormat="1" customHeight="1" ht="22.5">
      <c r="A34" s="988"/>
      <c r="C34" s="1667"/>
      <c r="D34" s="1669"/>
      <c r="E34" s="1695" t="s">
        <v>1612</v>
      </c>
      <c r="F34" s="687" t="s">
        <v>1828</v>
      </c>
      <c r="G34" s="1685" t="s">
        <v>1740</v>
      </c>
      <c r="H34" s="555"/>
      <c r="I34" s="555"/>
      <c r="J34" s="270" t="s">
        <v>1862</v>
      </c>
      <c r="K34" s="541"/>
      <c r="L34" s="1667"/>
      <c r="M34" s="1667"/>
      <c r="R34" s="1667"/>
      <c r="U34" s="542"/>
      <c r="AA34" s="1663"/>
      <c r="AB34" s="1663"/>
      <c r="AC34" s="1663"/>
      <c r="AD34" s="1663"/>
      <c r="AE34" s="1663"/>
    </row>
    <row s="1389" customFormat="1" customHeight="1" ht="33.75">
      <c r="A35" s="988"/>
      <c r="C35" s="1667" t="s">
        <v>1767</v>
      </c>
      <c r="D35" s="1669"/>
      <c r="E35" s="1695" t="s">
        <v>110</v>
      </c>
      <c r="F35" s="1692" t="s">
        <v>1486</v>
      </c>
      <c r="G35" s="1688" t="s">
        <v>296</v>
      </c>
      <c r="H35" s="399"/>
      <c r="I35" s="399"/>
      <c r="J35" s="270" t="s">
        <v>1863</v>
      </c>
      <c r="K35" s="541"/>
      <c r="L35" s="1667"/>
      <c r="M35" s="1667"/>
      <c r="R35" s="1667"/>
      <c r="U35" s="542"/>
      <c r="AA35" s="1663"/>
      <c r="AB35" s="1663"/>
      <c r="AC35" s="1663"/>
      <c r="AD35" s="1663"/>
      <c r="AE35" s="1663"/>
    </row>
    <row s="1389" customFormat="1" customHeight="1" ht="22.5">
      <c r="A36" s="988"/>
      <c r="C36" s="1667"/>
      <c r="D36" s="1669"/>
      <c r="E36" s="1695" t="s">
        <v>91</v>
      </c>
      <c r="F36" s="1692" t="s">
        <v>1864</v>
      </c>
      <c r="G36" s="1685" t="s">
        <v>1833</v>
      </c>
      <c r="H36" s="543"/>
      <c r="I36" s="543"/>
      <c r="J36" s="270" t="s">
        <v>1834</v>
      </c>
      <c r="K36" s="541"/>
      <c r="L36" s="1667"/>
      <c r="M36" s="1667"/>
      <c r="R36" s="1667"/>
      <c r="U36" s="542"/>
      <c r="AA36" s="1663"/>
      <c r="AB36" s="1663"/>
      <c r="AC36" s="1663"/>
      <c r="AD36" s="1663"/>
      <c r="AE36" s="1663"/>
    </row>
    <row s="1389" customFormat="1" customHeight="1" ht="22.5">
      <c r="A37" s="988"/>
      <c r="C37" s="1667"/>
      <c r="D37" s="1669"/>
      <c r="E37" s="1695" t="s">
        <v>92</v>
      </c>
      <c r="F37" s="1692" t="s">
        <v>1865</v>
      </c>
      <c r="G37" s="1685" t="s">
        <v>1836</v>
      </c>
      <c r="H37" s="543"/>
      <c r="I37" s="543"/>
      <c r="J37" s="270" t="s">
        <v>1837</v>
      </c>
      <c r="K37" s="541"/>
      <c r="L37" s="1667"/>
      <c r="M37" s="1667"/>
      <c r="R37" s="1667"/>
      <c r="U37" s="542"/>
      <c r="AA37" s="1663"/>
      <c r="AB37" s="1663"/>
      <c r="AC37" s="1663"/>
      <c r="AD37" s="1663"/>
      <c r="AE37" s="1663"/>
    </row>
    <row customHeight="1" ht="11.25">
      <c r="D38" s="1669"/>
    </row>
    <row customHeight="1" ht="26.25">
      <c r="D39" s="1669"/>
      <c r="E39" s="1266" t="s">
        <v>505</v>
      </c>
      <c r="F39" s="2200" t="s">
        <v>1866</v>
      </c>
      <c r="G39" s="2200"/>
      <c r="H39" s="2200"/>
      <c r="I39" s="2200"/>
      <c r="J39" s="2200"/>
    </row>
    <row s="1672" customFormat="1" customHeight="1" ht="37.5">
      <c r="A40" s="988"/>
      <c r="B40" s="1667"/>
      <c r="C40" s="1667"/>
      <c r="D40" s="339"/>
      <c r="F40" s="2200" t="s">
        <v>1867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97F91-539B-9294-6948-F7CBA4B4340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1868</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1869</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1870</v>
      </c>
      <c r="F19" s="657" t="s">
        <v>428</v>
      </c>
      <c r="G19" s="660"/>
      <c r="H19" s="659"/>
      <c r="I19" s="956"/>
      <c r="J19" s="659"/>
      <c r="K19" s="270" t="s">
        <v>1871</v>
      </c>
      <c r="L19" s="717"/>
    </row>
    <row s="1666" customFormat="1" customHeight="1" ht="18.75" hidden="1">
      <c r="A20" s="2328"/>
      <c r="C20" s="957"/>
      <c r="D20" s="954" t="s">
        <v>1463</v>
      </c>
      <c r="E20" s="955" t="s">
        <v>1872</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1873</v>
      </c>
      <c r="F21" s="951" t="s">
        <v>1874</v>
      </c>
      <c r="G21" s="943"/>
      <c r="H21" s="86"/>
      <c r="I21" s="943"/>
      <c r="J21" s="86"/>
      <c r="K21" s="949"/>
      <c r="L21" s="717"/>
      <c r="W21" s="672"/>
    </row>
    <row s="1666" customFormat="1" customHeight="1" ht="33.75" hidden="1">
      <c r="A22" s="2328"/>
      <c r="C22" s="957"/>
      <c r="D22" s="954" t="s">
        <v>1476</v>
      </c>
      <c r="E22" s="574" t="s">
        <v>1875</v>
      </c>
      <c r="F22" s="951" t="s">
        <v>1876</v>
      </c>
      <c r="G22" s="943"/>
      <c r="H22" s="86"/>
      <c r="I22" s="943"/>
      <c r="J22" s="86"/>
      <c r="K22" s="949"/>
      <c r="L22" s="717"/>
      <c r="W22" s="672"/>
    </row>
    <row s="1666" customFormat="1" customHeight="1" ht="22.5" hidden="1">
      <c r="A23" s="2328"/>
      <c r="C23" s="957"/>
      <c r="D23" s="954" t="s">
        <v>1480</v>
      </c>
      <c r="E23" s="955" t="s">
        <v>1877</v>
      </c>
      <c r="F23" s="951" t="s">
        <v>296</v>
      </c>
      <c r="G23" s="951" t="s">
        <v>296</v>
      </c>
      <c r="H23" s="950" t="s">
        <v>296</v>
      </c>
      <c r="I23" s="951" t="s">
        <v>296</v>
      </c>
      <c r="J23" s="950" t="s">
        <v>296</v>
      </c>
      <c r="K23" s="949"/>
      <c r="L23" s="717"/>
      <c r="W23" s="672"/>
    </row>
    <row s="1666" customFormat="1" customHeight="1" ht="22.5" hidden="1">
      <c r="A24" s="2328"/>
      <c r="C24" s="957"/>
      <c r="D24" s="954" t="s">
        <v>1878</v>
      </c>
      <c r="E24" s="574" t="s">
        <v>1879</v>
      </c>
      <c r="F24" s="951" t="s">
        <v>1880</v>
      </c>
      <c r="G24" s="943"/>
      <c r="H24" s="683"/>
      <c r="I24" s="943"/>
      <c r="J24" s="683"/>
      <c r="K24" s="949"/>
      <c r="L24" s="717"/>
      <c r="W24" s="672"/>
    </row>
    <row s="1666" customFormat="1" customHeight="1" ht="22.5" hidden="1">
      <c r="A25" s="2328"/>
      <c r="C25" s="957"/>
      <c r="D25" s="954" t="s">
        <v>1881</v>
      </c>
      <c r="E25" s="574" t="s">
        <v>1882</v>
      </c>
      <c r="F25" s="951" t="s">
        <v>296</v>
      </c>
      <c r="G25" s="951" t="s">
        <v>296</v>
      </c>
      <c r="H25" s="950" t="s">
        <v>296</v>
      </c>
      <c r="I25" s="951" t="s">
        <v>296</v>
      </c>
      <c r="J25" s="950" t="s">
        <v>296</v>
      </c>
      <c r="K25" s="949"/>
      <c r="L25" s="717"/>
      <c r="W25" s="672"/>
    </row>
    <row s="1666" customFormat="1" customHeight="1" ht="18.75" hidden="1">
      <c r="A26" s="2328"/>
      <c r="C26" s="957"/>
      <c r="D26" s="954" t="s">
        <v>1883</v>
      </c>
      <c r="E26" s="551" t="s">
        <v>1884</v>
      </c>
      <c r="F26" s="951" t="s">
        <v>1885</v>
      </c>
      <c r="G26" s="677"/>
      <c r="H26" s="683"/>
      <c r="I26" s="677"/>
      <c r="J26" s="683"/>
      <c r="K26" s="949"/>
      <c r="L26" s="717"/>
      <c r="W26" s="672"/>
    </row>
    <row s="1666" customFormat="1" customHeight="1" ht="18.75" hidden="1">
      <c r="A27" s="2328"/>
      <c r="C27" s="957"/>
      <c r="D27" s="954" t="s">
        <v>1886</v>
      </c>
      <c r="E27" s="551" t="s">
        <v>1887</v>
      </c>
      <c r="F27" s="951" t="s">
        <v>1888</v>
      </c>
      <c r="G27" s="677"/>
      <c r="H27" s="683"/>
      <c r="I27" s="677"/>
      <c r="J27" s="683"/>
      <c r="K27" s="949"/>
      <c r="L27" s="717"/>
      <c r="W27" s="672"/>
    </row>
    <row s="1666" customFormat="1" customHeight="1" ht="18.75" hidden="1">
      <c r="A28" s="2328"/>
      <c r="C28" s="957"/>
      <c r="D28" s="954" t="s">
        <v>1889</v>
      </c>
      <c r="E28" s="574" t="s">
        <v>1890</v>
      </c>
      <c r="F28" s="951" t="s">
        <v>296</v>
      </c>
      <c r="G28" s="951" t="s">
        <v>296</v>
      </c>
      <c r="H28" s="950" t="s">
        <v>296</v>
      </c>
      <c r="I28" s="951" t="s">
        <v>296</v>
      </c>
      <c r="J28" s="950" t="s">
        <v>296</v>
      </c>
      <c r="K28" s="949"/>
      <c r="L28" s="717"/>
      <c r="W28" s="672"/>
    </row>
    <row s="1666" customFormat="1" customHeight="1" ht="18.75" hidden="1">
      <c r="A29" s="2328"/>
      <c r="C29" s="957"/>
      <c r="D29" s="954" t="s">
        <v>1891</v>
      </c>
      <c r="E29" s="551" t="s">
        <v>1884</v>
      </c>
      <c r="F29" s="951" t="s">
        <v>1892</v>
      </c>
      <c r="G29" s="677"/>
      <c r="H29" s="683"/>
      <c r="I29" s="677"/>
      <c r="J29" s="683"/>
      <c r="K29" s="949"/>
      <c r="L29" s="717"/>
      <c r="W29" s="672"/>
    </row>
    <row s="1666" customFormat="1" customHeight="1" ht="18.75" hidden="1">
      <c r="A30" s="2328"/>
      <c r="C30" s="957"/>
      <c r="D30" s="954" t="s">
        <v>1893</v>
      </c>
      <c r="E30" s="551" t="s">
        <v>1894</v>
      </c>
      <c r="F30" s="951" t="s">
        <v>1895</v>
      </c>
      <c r="G30" s="677"/>
      <c r="H30" s="683"/>
      <c r="I30" s="677"/>
      <c r="J30" s="683"/>
      <c r="K30" s="949"/>
      <c r="L30" s="717"/>
      <c r="W30" s="672"/>
    </row>
    <row customHeight="1" ht="126.75" hidden="1">
      <c r="A31" s="2328"/>
      <c r="D31" s="954" t="s">
        <v>110</v>
      </c>
      <c r="E31" s="260" t="s">
        <v>1896</v>
      </c>
      <c r="F31" s="657" t="s">
        <v>1652</v>
      </c>
      <c r="G31" s="555"/>
      <c r="H31" s="659"/>
      <c r="I31" s="555"/>
      <c r="J31" s="659"/>
      <c r="K31" s="270" t="s">
        <v>1897</v>
      </c>
      <c r="L31" s="717"/>
    </row>
    <row customHeight="1" ht="56.25" hidden="1">
      <c r="A32" s="2328"/>
      <c r="D32" s="954" t="s">
        <v>91</v>
      </c>
      <c r="E32" s="260" t="s">
        <v>1898</v>
      </c>
      <c r="F32" s="537" t="s">
        <v>1649</v>
      </c>
      <c r="G32" s="555"/>
      <c r="H32" s="659"/>
      <c r="I32" s="555"/>
      <c r="J32" s="659"/>
      <c r="K32" s="270" t="s">
        <v>1899</v>
      </c>
      <c r="L32" s="717"/>
    </row>
    <row customHeight="1" ht="11.25" hidden="1">
      <c r="A33" s="2328"/>
      <c r="E33" s="661"/>
      <c r="F33" s="161"/>
      <c r="G33" s="161"/>
      <c r="H33" s="161"/>
      <c r="I33" s="161"/>
      <c r="J33" s="161"/>
      <c r="K33" s="161"/>
    </row>
    <row customHeight="1" ht="12.75" hidden="1">
      <c r="A34" s="2328"/>
      <c r="D34" s="47">
        <v>1</v>
      </c>
      <c r="E34" s="323" t="s">
        <v>1900</v>
      </c>
    </row>
    <row customHeight="1" ht="11.25" hidden="1">
      <c r="A35" s="2328"/>
      <c r="D35" s="361"/>
      <c r="E35" s="323" t="s">
        <v>1901</v>
      </c>
    </row>
    <row s="1666" customFormat="1" customHeight="1" ht="11.25">
      <c r="A36" s="1034"/>
      <c r="B36" s="516"/>
      <c r="D36" s="1035"/>
      <c r="E36" s="1036"/>
    </row>
    <row s="1666" customFormat="1" customHeight="1" ht="22.5">
      <c r="A37" s="2328" t="s">
        <v>984</v>
      </c>
      <c r="B37" s="509"/>
      <c r="D37" s="954">
        <v>1</v>
      </c>
      <c r="E37" s="704" t="s">
        <v>1902</v>
      </c>
      <c r="F37" s="657" t="s">
        <v>1637</v>
      </c>
      <c r="G37" s="555"/>
      <c r="H37" s="517"/>
      <c r="I37" s="555"/>
      <c r="J37" s="517"/>
      <c r="K37" s="270" t="s">
        <v>1903</v>
      </c>
    </row>
    <row s="1666" customFormat="1" customHeight="1" ht="22.5">
      <c r="A38" s="2328"/>
      <c r="B38" s="509"/>
      <c r="D38" s="666" t="s">
        <v>109</v>
      </c>
      <c r="E38" s="1033" t="s">
        <v>1904</v>
      </c>
      <c r="F38" s="1037" t="s">
        <v>428</v>
      </c>
      <c r="G38" s="1037" t="s">
        <v>428</v>
      </c>
      <c r="H38" s="1031"/>
      <c r="I38" s="1037" t="s">
        <v>428</v>
      </c>
      <c r="J38" s="1031"/>
      <c r="K38" s="1032"/>
    </row>
    <row s="1666" customFormat="1" customHeight="1" ht="33.75">
      <c r="A39" s="2328"/>
      <c r="B39" s="509"/>
      <c r="D39" s="662" t="s">
        <v>453</v>
      </c>
      <c r="E39" s="721" t="s">
        <v>1905</v>
      </c>
      <c r="F39" s="657" t="s">
        <v>1906</v>
      </c>
      <c r="G39" s="665"/>
      <c r="H39" s="1024"/>
      <c r="I39" s="665"/>
      <c r="J39" s="1024"/>
      <c r="K39" s="270" t="s">
        <v>1907</v>
      </c>
    </row>
    <row s="1666" customFormat="1" customHeight="1" ht="33.75">
      <c r="A40" s="2328"/>
      <c r="B40" s="509"/>
      <c r="D40" s="662" t="s">
        <v>1799</v>
      </c>
      <c r="E40" s="721" t="s">
        <v>1908</v>
      </c>
      <c r="F40" s="1028" t="s">
        <v>1909</v>
      </c>
      <c r="G40" s="739"/>
      <c r="H40" s="1024"/>
      <c r="I40" s="739"/>
      <c r="J40" s="1024"/>
      <c r="K40" s="270" t="s">
        <v>1910</v>
      </c>
    </row>
    <row s="1666" customFormat="1" customHeight="1" ht="22.5">
      <c r="A41" s="2328"/>
      <c r="B41" s="509"/>
      <c r="D41" s="662" t="s">
        <v>89</v>
      </c>
      <c r="E41" s="720" t="s">
        <v>1911</v>
      </c>
      <c r="F41" s="657" t="s">
        <v>428</v>
      </c>
      <c r="G41" s="657" t="s">
        <v>428</v>
      </c>
      <c r="H41" s="1025"/>
      <c r="I41" s="657" t="s">
        <v>428</v>
      </c>
      <c r="J41" s="1025"/>
      <c r="K41" s="282"/>
    </row>
    <row s="1666" customFormat="1" customHeight="1" ht="45">
      <c r="A42" s="2328"/>
      <c r="B42" s="509"/>
      <c r="D42" s="662" t="s">
        <v>316</v>
      </c>
      <c r="E42" s="721" t="s">
        <v>1912</v>
      </c>
      <c r="F42" s="657" t="s">
        <v>1652</v>
      </c>
      <c r="G42" s="555"/>
      <c r="H42" s="1025"/>
      <c r="I42" s="555"/>
      <c r="J42" s="1025"/>
      <c r="K42" s="282" t="s">
        <v>1913</v>
      </c>
    </row>
    <row s="1666" customFormat="1" customHeight="1" ht="45">
      <c r="A43" s="2328"/>
      <c r="B43" s="509"/>
      <c r="D43" s="662" t="s">
        <v>324</v>
      </c>
      <c r="E43" s="664" t="s">
        <v>1914</v>
      </c>
      <c r="F43" s="1029" t="s">
        <v>1652</v>
      </c>
      <c r="G43" s="740"/>
      <c r="H43" s="1024"/>
      <c r="I43" s="740"/>
      <c r="J43" s="1024"/>
      <c r="K43" s="282" t="s">
        <v>1915</v>
      </c>
    </row>
    <row s="1666" customFormat="1" customHeight="1" ht="11.25">
      <c r="A44" s="2328"/>
      <c r="B44" s="509"/>
      <c r="D44" s="662" t="s">
        <v>90</v>
      </c>
      <c r="E44" s="663" t="s">
        <v>1916</v>
      </c>
      <c r="F44" s="657" t="s">
        <v>1906</v>
      </c>
      <c r="G44" s="665"/>
      <c r="H44" s="1024"/>
      <c r="I44" s="665"/>
      <c r="J44" s="1024"/>
      <c r="K44" s="270"/>
    </row>
    <row s="1666" customFormat="1" customHeight="1" ht="11.25">
      <c r="A45" s="2328"/>
      <c r="B45" s="509"/>
      <c r="D45" s="662" t="s">
        <v>1463</v>
      </c>
      <c r="E45" s="664" t="s">
        <v>1917</v>
      </c>
      <c r="F45" s="657" t="s">
        <v>1906</v>
      </c>
      <c r="G45" s="665"/>
      <c r="H45" s="1024"/>
      <c r="I45" s="665"/>
      <c r="J45" s="1024"/>
      <c r="K45" s="270"/>
    </row>
    <row s="1666" customFormat="1" customHeight="1" ht="11.25">
      <c r="A46" s="2328"/>
      <c r="B46" s="509"/>
      <c r="D46" s="662" t="s">
        <v>1480</v>
      </c>
      <c r="E46" s="664" t="s">
        <v>1918</v>
      </c>
      <c r="F46" s="657" t="s">
        <v>1906</v>
      </c>
      <c r="G46" s="665"/>
      <c r="H46" s="1024"/>
      <c r="I46" s="665"/>
      <c r="J46" s="1024"/>
      <c r="K46" s="270"/>
    </row>
    <row s="1666" customFormat="1" customHeight="1" ht="11.25">
      <c r="A47" s="2328"/>
      <c r="B47" s="509"/>
      <c r="D47" s="662" t="s">
        <v>1612</v>
      </c>
      <c r="E47" s="664" t="s">
        <v>1919</v>
      </c>
      <c r="F47" s="657" t="s">
        <v>1906</v>
      </c>
      <c r="G47" s="665"/>
      <c r="H47" s="1024"/>
      <c r="I47" s="665"/>
      <c r="J47" s="1024"/>
      <c r="K47" s="270"/>
    </row>
    <row s="1666" customFormat="1" customHeight="1" ht="11.25">
      <c r="A48" s="2328"/>
      <c r="B48" s="509"/>
      <c r="D48" s="662" t="s">
        <v>1920</v>
      </c>
      <c r="E48" s="668" t="s">
        <v>1921</v>
      </c>
      <c r="F48" s="657" t="s">
        <v>1906</v>
      </c>
      <c r="G48" s="665"/>
      <c r="H48" s="1024"/>
      <c r="I48" s="665"/>
      <c r="J48" s="1024"/>
      <c r="K48" s="270"/>
    </row>
    <row s="1666" customFormat="1" customHeight="1" ht="11.25">
      <c r="A49" s="2328"/>
      <c r="B49" s="509"/>
      <c r="D49" s="662" t="s">
        <v>1922</v>
      </c>
      <c r="E49" s="668" t="s">
        <v>1923</v>
      </c>
      <c r="F49" s="657" t="s">
        <v>1906</v>
      </c>
      <c r="G49" s="665"/>
      <c r="H49" s="1024"/>
      <c r="I49" s="665"/>
      <c r="J49" s="1024"/>
      <c r="K49" s="270"/>
    </row>
    <row s="1666" customFormat="1" customHeight="1" ht="11.25">
      <c r="A50" s="2328"/>
      <c r="B50" s="509"/>
      <c r="D50" s="662" t="s">
        <v>1614</v>
      </c>
      <c r="E50" s="664" t="s">
        <v>1924</v>
      </c>
      <c r="F50" s="657" t="s">
        <v>1906</v>
      </c>
      <c r="G50" s="665"/>
      <c r="H50" s="1024"/>
      <c r="I50" s="665"/>
      <c r="J50" s="1024"/>
      <c r="K50" s="270"/>
    </row>
    <row s="1666" customFormat="1" customHeight="1" ht="11.25">
      <c r="A51" s="2328"/>
      <c r="B51" s="509"/>
      <c r="D51" s="662" t="s">
        <v>1616</v>
      </c>
      <c r="E51" s="664" t="s">
        <v>1925</v>
      </c>
      <c r="F51" s="657" t="s">
        <v>1906</v>
      </c>
      <c r="G51" s="665"/>
      <c r="H51" s="1024"/>
      <c r="I51" s="665"/>
      <c r="J51" s="1024"/>
      <c r="K51" s="270"/>
    </row>
    <row s="1666" customFormat="1" customHeight="1" ht="45">
      <c r="A52" s="2328"/>
      <c r="B52" s="509"/>
      <c r="D52" s="662" t="s">
        <v>110</v>
      </c>
      <c r="E52" s="663" t="s">
        <v>1926</v>
      </c>
      <c r="F52" s="657" t="s">
        <v>1906</v>
      </c>
      <c r="G52" s="665"/>
      <c r="H52" s="1024"/>
      <c r="I52" s="665"/>
      <c r="J52" s="1024"/>
      <c r="K52" s="270"/>
    </row>
    <row s="1666" customFormat="1" customHeight="1" ht="11.25">
      <c r="A53" s="2328"/>
      <c r="B53" s="509"/>
      <c r="D53" s="662" t="s">
        <v>305</v>
      </c>
      <c r="E53" s="664" t="s">
        <v>1917</v>
      </c>
      <c r="F53" s="657" t="s">
        <v>1906</v>
      </c>
      <c r="G53" s="665"/>
      <c r="H53" s="1024"/>
      <c r="I53" s="665"/>
      <c r="J53" s="1024"/>
      <c r="K53" s="270"/>
    </row>
    <row s="1666" customFormat="1" customHeight="1" ht="11.25">
      <c r="A54" s="2328"/>
      <c r="B54" s="509"/>
      <c r="D54" s="662" t="s">
        <v>307</v>
      </c>
      <c r="E54" s="664" t="s">
        <v>1918</v>
      </c>
      <c r="F54" s="657" t="s">
        <v>1906</v>
      </c>
      <c r="G54" s="665"/>
      <c r="H54" s="1024"/>
      <c r="I54" s="665"/>
      <c r="J54" s="1024"/>
      <c r="K54" s="270"/>
    </row>
    <row s="1666" customFormat="1" customHeight="1" ht="11.25">
      <c r="A55" s="2328"/>
      <c r="B55" s="509"/>
      <c r="D55" s="662" t="s">
        <v>310</v>
      </c>
      <c r="E55" s="664" t="s">
        <v>1919</v>
      </c>
      <c r="F55" s="657" t="s">
        <v>1906</v>
      </c>
      <c r="G55" s="665"/>
      <c r="H55" s="1024"/>
      <c r="I55" s="665"/>
      <c r="J55" s="1024"/>
      <c r="K55" s="270"/>
    </row>
    <row s="1666" customFormat="1" customHeight="1" ht="11.25">
      <c r="A56" s="2328"/>
      <c r="B56" s="509"/>
      <c r="D56" s="662" t="s">
        <v>1629</v>
      </c>
      <c r="E56" s="668" t="s">
        <v>1921</v>
      </c>
      <c r="F56" s="657" t="s">
        <v>1906</v>
      </c>
      <c r="G56" s="665"/>
      <c r="H56" s="1024"/>
      <c r="I56" s="665"/>
      <c r="J56" s="1024"/>
      <c r="K56" s="270"/>
    </row>
    <row s="1666" customFormat="1" customHeight="1" ht="11.25">
      <c r="A57" s="2328"/>
      <c r="B57" s="509"/>
      <c r="D57" s="662" t="s">
        <v>1927</v>
      </c>
      <c r="E57" s="668" t="s">
        <v>1923</v>
      </c>
      <c r="F57" s="657" t="s">
        <v>1906</v>
      </c>
      <c r="G57" s="665"/>
      <c r="H57" s="1024"/>
      <c r="I57" s="665"/>
      <c r="J57" s="1024"/>
      <c r="K57" s="270"/>
    </row>
    <row s="1666" customFormat="1" customHeight="1" ht="11.25">
      <c r="A58" s="2328"/>
      <c r="B58" s="509"/>
      <c r="D58" s="662" t="s">
        <v>312</v>
      </c>
      <c r="E58" s="664" t="s">
        <v>1924</v>
      </c>
      <c r="F58" s="657" t="s">
        <v>1906</v>
      </c>
      <c r="G58" s="665"/>
      <c r="H58" s="1024"/>
      <c r="I58" s="665"/>
      <c r="J58" s="1024"/>
      <c r="K58" s="270"/>
    </row>
    <row s="1666" customFormat="1" customHeight="1" ht="11.25">
      <c r="A59" s="2328"/>
      <c r="B59" s="509"/>
      <c r="D59" s="662" t="s">
        <v>1928</v>
      </c>
      <c r="E59" s="664" t="s">
        <v>1925</v>
      </c>
      <c r="F59" s="657" t="s">
        <v>1906</v>
      </c>
      <c r="G59" s="665"/>
      <c r="H59" s="1024"/>
      <c r="I59" s="665"/>
      <c r="J59" s="1024"/>
      <c r="K59" s="270"/>
    </row>
    <row s="1666" customFormat="1" customHeight="1" ht="33.75">
      <c r="A60" s="2328"/>
      <c r="B60" s="509"/>
      <c r="D60" s="662" t="s">
        <v>91</v>
      </c>
      <c r="E60" s="663" t="s">
        <v>1929</v>
      </c>
      <c r="F60" s="719" t="s">
        <v>1652</v>
      </c>
      <c r="G60" s="740"/>
      <c r="H60" s="1024"/>
      <c r="I60" s="740"/>
      <c r="J60" s="1024"/>
      <c r="K60" s="282" t="s">
        <v>1930</v>
      </c>
    </row>
    <row s="1666" customFormat="1" customHeight="1" ht="33.75">
      <c r="A61" s="2328"/>
      <c r="B61" s="509"/>
      <c r="D61" s="662" t="s">
        <v>92</v>
      </c>
      <c r="E61" s="663" t="s">
        <v>1931</v>
      </c>
      <c r="F61" s="724" t="s">
        <v>1649</v>
      </c>
      <c r="G61" s="665"/>
      <c r="H61" s="1024"/>
      <c r="I61" s="665"/>
      <c r="J61" s="1024"/>
      <c r="K61" s="270"/>
    </row>
    <row s="1666" customFormat="1" customHeight="1" ht="22.5">
      <c r="A62" s="2328"/>
      <c r="B62" s="509" t="s">
        <v>1767</v>
      </c>
      <c r="D62" s="662" t="s">
        <v>111</v>
      </c>
      <c r="E62" s="663" t="s">
        <v>1932</v>
      </c>
      <c r="F62" s="724" t="s">
        <v>296</v>
      </c>
      <c r="G62" s="379"/>
      <c r="H62" s="1024"/>
      <c r="I62" s="379"/>
      <c r="J62" s="1024"/>
      <c r="K62" s="270" t="s">
        <v>1558</v>
      </c>
    </row>
    <row s="1666" customFormat="1" customHeight="1" ht="45">
      <c r="A63" s="2328"/>
      <c r="B63" s="509" t="s">
        <v>1767</v>
      </c>
      <c r="D63" s="662" t="s">
        <v>1933</v>
      </c>
      <c r="E63" s="664" t="s">
        <v>1934</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1935</v>
      </c>
      <c r="F65" s="738" t="s">
        <v>1637</v>
      </c>
      <c r="G65" s="739"/>
      <c r="H65" s="1030"/>
      <c r="I65" s="739"/>
      <c r="J65" s="1030"/>
      <c r="K65" s="281" t="s">
        <v>1936</v>
      </c>
    </row>
    <row s="1666" customFormat="1" customHeight="1" ht="56.25" hidden="1">
      <c r="A66" s="2328"/>
      <c r="B66" s="509"/>
      <c r="D66" s="741" t="s">
        <v>109</v>
      </c>
      <c r="E66" s="704" t="s">
        <v>1937</v>
      </c>
      <c r="F66" s="657" t="s">
        <v>428</v>
      </c>
      <c r="G66" s="657" t="s">
        <v>428</v>
      </c>
      <c r="H66" s="517"/>
      <c r="I66" s="657" t="s">
        <v>428</v>
      </c>
      <c r="J66" s="517"/>
      <c r="K66" s="270"/>
    </row>
    <row s="1666" customFormat="1" customHeight="1" ht="33.75" hidden="1">
      <c r="A67" s="2328"/>
      <c r="B67" s="509"/>
      <c r="D67" s="741" t="s">
        <v>451</v>
      </c>
      <c r="E67" s="955" t="s">
        <v>1938</v>
      </c>
      <c r="F67" s="657" t="s">
        <v>1909</v>
      </c>
      <c r="G67" s="725"/>
      <c r="H67" s="517"/>
      <c r="I67" s="725"/>
      <c r="J67" s="517"/>
      <c r="K67" s="270"/>
    </row>
    <row s="1666" customFormat="1" customHeight="1" ht="22.5" hidden="1">
      <c r="A68" s="2328"/>
      <c r="B68" s="509"/>
      <c r="D68" s="741" t="s">
        <v>297</v>
      </c>
      <c r="E68" s="955" t="s">
        <v>1939</v>
      </c>
      <c r="F68" s="657" t="s">
        <v>1909</v>
      </c>
      <c r="G68" s="725"/>
      <c r="H68" s="517"/>
      <c r="I68" s="725"/>
      <c r="J68" s="517"/>
      <c r="K68" s="270"/>
    </row>
    <row s="1666" customFormat="1" customHeight="1" ht="22.5" hidden="1">
      <c r="A69" s="2328"/>
      <c r="B69" s="509"/>
      <c r="D69" s="741" t="s">
        <v>300</v>
      </c>
      <c r="E69" s="955" t="s">
        <v>1940</v>
      </c>
      <c r="F69" s="719" t="s">
        <v>1652</v>
      </c>
      <c r="G69" s="740"/>
      <c r="H69" s="517"/>
      <c r="I69" s="740"/>
      <c r="J69" s="517"/>
      <c r="K69" s="270"/>
    </row>
    <row s="1666" customFormat="1" customHeight="1" ht="22.5" hidden="1">
      <c r="A70" s="2328"/>
      <c r="B70" s="509"/>
      <c r="D70" s="741" t="s">
        <v>1364</v>
      </c>
      <c r="E70" s="955" t="s">
        <v>1941</v>
      </c>
      <c r="F70" s="719" t="s">
        <v>1652</v>
      </c>
      <c r="G70" s="740"/>
      <c r="H70" s="517"/>
      <c r="I70" s="740"/>
      <c r="J70" s="517"/>
      <c r="K70" s="270"/>
    </row>
    <row s="1666" customFormat="1" customHeight="1" ht="22.5" hidden="1">
      <c r="A71" s="2328"/>
      <c r="B71" s="509"/>
      <c r="D71" s="662" t="s">
        <v>89</v>
      </c>
      <c r="E71" s="663" t="s">
        <v>1942</v>
      </c>
      <c r="F71" s="657" t="s">
        <v>1909</v>
      </c>
      <c r="G71" s="555"/>
      <c r="H71" s="1031"/>
      <c r="I71" s="555"/>
      <c r="J71" s="1031"/>
      <c r="K71" s="282"/>
    </row>
    <row s="1666" customFormat="1" customHeight="1" ht="56.25" hidden="1">
      <c r="A72" s="2328"/>
      <c r="B72" s="509"/>
      <c r="D72" s="662" t="s">
        <v>90</v>
      </c>
      <c r="E72" s="663" t="s">
        <v>1943</v>
      </c>
      <c r="F72" s="719" t="s">
        <v>1652</v>
      </c>
      <c r="G72" s="740"/>
      <c r="H72" s="1024"/>
      <c r="I72" s="740"/>
      <c r="J72" s="1024"/>
      <c r="K72" s="282"/>
    </row>
    <row s="1666" customFormat="1" customHeight="1" ht="33.75" hidden="1">
      <c r="A73" s="2328"/>
      <c r="B73" s="509"/>
      <c r="D73" s="662" t="s">
        <v>110</v>
      </c>
      <c r="E73" s="663" t="s">
        <v>1944</v>
      </c>
      <c r="F73" s="724" t="s">
        <v>1649</v>
      </c>
      <c r="G73" s="665"/>
      <c r="H73" s="1024"/>
      <c r="I73" s="665"/>
      <c r="J73" s="1024"/>
      <c r="K73" s="270"/>
    </row>
    <row s="1666" customFormat="1" customHeight="1" ht="22.5" hidden="1">
      <c r="A74" s="2328"/>
      <c r="B74" s="509" t="s">
        <v>1767</v>
      </c>
      <c r="D74" s="662" t="s">
        <v>91</v>
      </c>
      <c r="E74" s="663" t="s">
        <v>1945</v>
      </c>
      <c r="F74" s="724" t="s">
        <v>296</v>
      </c>
      <c r="G74" s="379"/>
      <c r="H74" s="1024"/>
      <c r="I74" s="379"/>
      <c r="J74" s="1024"/>
      <c r="K74" s="270" t="s">
        <v>1558</v>
      </c>
    </row>
    <row s="1666" customFormat="1" customHeight="1" ht="45" hidden="1">
      <c r="A75" s="2328"/>
      <c r="B75" s="509" t="s">
        <v>1767</v>
      </c>
      <c r="D75" s="662" t="s">
        <v>1368</v>
      </c>
      <c r="E75" s="664" t="s">
        <v>1946</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1947</v>
      </c>
      <c r="F77" s="719" t="s">
        <v>1637</v>
      </c>
      <c r="G77" s="722"/>
      <c r="H77" s="1024"/>
      <c r="I77" s="722"/>
      <c r="J77" s="1024"/>
      <c r="K77" s="270" t="s">
        <v>1948</v>
      </c>
    </row>
    <row s="1666" customFormat="1" customHeight="1" ht="11.25" hidden="1">
      <c r="A78" s="2328"/>
      <c r="B78" s="509"/>
      <c r="D78" s="662" t="s">
        <v>109</v>
      </c>
      <c r="E78" s="663" t="s">
        <v>1949</v>
      </c>
      <c r="F78" s="719" t="s">
        <v>1637</v>
      </c>
      <c r="G78" s="722"/>
      <c r="H78" s="1024"/>
      <c r="I78" s="722"/>
      <c r="J78" s="1024"/>
      <c r="K78" s="270" t="s">
        <v>1950</v>
      </c>
    </row>
    <row s="1666" customFormat="1" customHeight="1" ht="22.5" hidden="1">
      <c r="A79" s="2328"/>
      <c r="B79" s="509"/>
      <c r="D79" s="662" t="s">
        <v>89</v>
      </c>
      <c r="E79" s="720" t="s">
        <v>1951</v>
      </c>
      <c r="F79" s="657" t="s">
        <v>1906</v>
      </c>
      <c r="G79" s="722"/>
      <c r="H79" s="1024"/>
      <c r="I79" s="722"/>
      <c r="J79" s="1024"/>
      <c r="K79" s="270" t="s">
        <v>1952</v>
      </c>
    </row>
    <row s="1666" customFormat="1" customHeight="1" ht="11.25" hidden="1">
      <c r="A80" s="2328"/>
      <c r="B80" s="509"/>
      <c r="D80" s="662" t="s">
        <v>316</v>
      </c>
      <c r="E80" s="721" t="s">
        <v>1953</v>
      </c>
      <c r="F80" s="657" t="s">
        <v>1906</v>
      </c>
      <c r="G80" s="722"/>
      <c r="H80" s="1024"/>
      <c r="I80" s="722"/>
      <c r="J80" s="1024"/>
      <c r="K80" s="270"/>
    </row>
    <row s="1666" customFormat="1" customHeight="1" ht="11.25" hidden="1">
      <c r="A81" s="2328"/>
      <c r="B81" s="509"/>
      <c r="D81" s="662" t="s">
        <v>324</v>
      </c>
      <c r="E81" s="721" t="s">
        <v>1954</v>
      </c>
      <c r="F81" s="657" t="s">
        <v>1906</v>
      </c>
      <c r="G81" s="722"/>
      <c r="H81" s="1024"/>
      <c r="I81" s="722"/>
      <c r="J81" s="1024"/>
      <c r="K81" s="270"/>
    </row>
    <row s="1666" customFormat="1" customHeight="1" ht="11.25" hidden="1">
      <c r="A82" s="2328"/>
      <c r="B82" s="509"/>
      <c r="D82" s="662" t="s">
        <v>326</v>
      </c>
      <c r="E82" s="721" t="s">
        <v>1955</v>
      </c>
      <c r="F82" s="657" t="s">
        <v>1906</v>
      </c>
      <c r="G82" s="722"/>
      <c r="H82" s="1024"/>
      <c r="I82" s="722"/>
      <c r="J82" s="1024"/>
      <c r="K82" s="270"/>
    </row>
    <row s="1666" customFormat="1" customHeight="1" ht="11.25" hidden="1">
      <c r="A83" s="2328"/>
      <c r="B83" s="509"/>
      <c r="D83" s="662" t="s">
        <v>328</v>
      </c>
      <c r="E83" s="721" t="s">
        <v>1956</v>
      </c>
      <c r="F83" s="657" t="s">
        <v>1906</v>
      </c>
      <c r="G83" s="722"/>
      <c r="H83" s="1024"/>
      <c r="I83" s="722"/>
      <c r="J83" s="1024"/>
      <c r="K83" s="270"/>
    </row>
    <row s="1666" customFormat="1" customHeight="1" ht="11.25" hidden="1">
      <c r="A84" s="2328"/>
      <c r="B84" s="509"/>
      <c r="D84" s="662" t="s">
        <v>1957</v>
      </c>
      <c r="E84" s="721" t="s">
        <v>1958</v>
      </c>
      <c r="F84" s="657" t="s">
        <v>1906</v>
      </c>
      <c r="G84" s="722"/>
      <c r="H84" s="1024"/>
      <c r="I84" s="722"/>
      <c r="J84" s="1024"/>
      <c r="K84" s="270"/>
    </row>
    <row s="1666" customFormat="1" customHeight="1" ht="11.25" hidden="1">
      <c r="A85" s="2328"/>
      <c r="B85" s="509"/>
      <c r="D85" s="662" t="s">
        <v>1959</v>
      </c>
      <c r="E85" s="721" t="s">
        <v>1960</v>
      </c>
      <c r="F85" s="657" t="s">
        <v>1906</v>
      </c>
      <c r="G85" s="722"/>
      <c r="H85" s="1024"/>
      <c r="I85" s="722"/>
      <c r="J85" s="1024"/>
      <c r="K85" s="270"/>
    </row>
    <row s="1666" customFormat="1" customHeight="1" ht="11.25" hidden="1">
      <c r="A86" s="2328"/>
      <c r="B86" s="509"/>
      <c r="D86" s="662" t="s">
        <v>1961</v>
      </c>
      <c r="E86" s="721" t="s">
        <v>1962</v>
      </c>
      <c r="F86" s="657" t="s">
        <v>1906</v>
      </c>
      <c r="G86" s="722"/>
      <c r="H86" s="1024"/>
      <c r="I86" s="722"/>
      <c r="J86" s="1024"/>
      <c r="K86" s="270"/>
    </row>
    <row s="1666" customFormat="1" customHeight="1" ht="45" hidden="1">
      <c r="A87" s="2328"/>
      <c r="B87" s="509"/>
      <c r="D87" s="662" t="s">
        <v>90</v>
      </c>
      <c r="E87" s="663" t="s">
        <v>1963</v>
      </c>
      <c r="F87" s="657" t="s">
        <v>1906</v>
      </c>
      <c r="G87" s="722"/>
      <c r="H87" s="1024"/>
      <c r="I87" s="722"/>
      <c r="J87" s="1024"/>
      <c r="K87" s="270" t="s">
        <v>1964</v>
      </c>
    </row>
    <row s="1666" customFormat="1" customHeight="1" ht="11.25" hidden="1">
      <c r="A88" s="2328"/>
      <c r="B88" s="509"/>
      <c r="D88" s="662" t="s">
        <v>1463</v>
      </c>
      <c r="E88" s="721" t="s">
        <v>1953</v>
      </c>
      <c r="F88" s="657" t="s">
        <v>1906</v>
      </c>
      <c r="G88" s="722"/>
      <c r="H88" s="1024"/>
      <c r="I88" s="722"/>
      <c r="J88" s="1024"/>
      <c r="K88" s="270"/>
    </row>
    <row s="1666" customFormat="1" customHeight="1" ht="11.25" hidden="1">
      <c r="A89" s="2328"/>
      <c r="B89" s="509"/>
      <c r="D89" s="662" t="s">
        <v>1480</v>
      </c>
      <c r="E89" s="721" t="s">
        <v>1954</v>
      </c>
      <c r="F89" s="657" t="s">
        <v>1906</v>
      </c>
      <c r="G89" s="722"/>
      <c r="H89" s="1024"/>
      <c r="I89" s="722"/>
      <c r="J89" s="1024"/>
      <c r="K89" s="270"/>
    </row>
    <row s="1666" customFormat="1" customHeight="1" ht="11.25" hidden="1">
      <c r="A90" s="2328"/>
      <c r="B90" s="509"/>
      <c r="D90" s="662" t="s">
        <v>1612</v>
      </c>
      <c r="E90" s="721" t="s">
        <v>1955</v>
      </c>
      <c r="F90" s="657" t="s">
        <v>1906</v>
      </c>
      <c r="G90" s="722"/>
      <c r="H90" s="1024"/>
      <c r="I90" s="722"/>
      <c r="J90" s="1024"/>
      <c r="K90" s="270"/>
    </row>
    <row s="1666" customFormat="1" customHeight="1" ht="11.25" hidden="1">
      <c r="A91" s="2328"/>
      <c r="B91" s="509"/>
      <c r="D91" s="662" t="s">
        <v>1614</v>
      </c>
      <c r="E91" s="721" t="s">
        <v>1956</v>
      </c>
      <c r="F91" s="657" t="s">
        <v>1906</v>
      </c>
      <c r="G91" s="722"/>
      <c r="H91" s="1024"/>
      <c r="I91" s="722"/>
      <c r="J91" s="1024"/>
      <c r="K91" s="270"/>
    </row>
    <row s="1666" customFormat="1" customHeight="1" ht="11.25" hidden="1">
      <c r="A92" s="2328"/>
      <c r="B92" s="509"/>
      <c r="D92" s="662" t="s">
        <v>1616</v>
      </c>
      <c r="E92" s="721" t="s">
        <v>1958</v>
      </c>
      <c r="F92" s="657" t="s">
        <v>1906</v>
      </c>
      <c r="G92" s="722"/>
      <c r="H92" s="1024"/>
      <c r="I92" s="722"/>
      <c r="J92" s="1024"/>
      <c r="K92" s="270"/>
    </row>
    <row s="1666" customFormat="1" customHeight="1" ht="11.25" hidden="1">
      <c r="A93" s="2328"/>
      <c r="B93" s="509"/>
      <c r="D93" s="662" t="s">
        <v>1618</v>
      </c>
      <c r="E93" s="721" t="s">
        <v>1960</v>
      </c>
      <c r="F93" s="657" t="s">
        <v>1906</v>
      </c>
      <c r="G93" s="722"/>
      <c r="H93" s="1024"/>
      <c r="I93" s="722"/>
      <c r="J93" s="1024"/>
      <c r="K93" s="270"/>
    </row>
    <row s="1666" customFormat="1" customHeight="1" ht="11.25" hidden="1">
      <c r="A94" s="2328"/>
      <c r="B94" s="509"/>
      <c r="D94" s="662" t="s">
        <v>1620</v>
      </c>
      <c r="E94" s="721" t="s">
        <v>1962</v>
      </c>
      <c r="F94" s="657" t="s">
        <v>1906</v>
      </c>
      <c r="G94" s="722"/>
      <c r="H94" s="1024"/>
      <c r="I94" s="722"/>
      <c r="J94" s="1024"/>
      <c r="K94" s="270"/>
    </row>
    <row s="1666" customFormat="1" customHeight="1" ht="24.75" hidden="1">
      <c r="A95" s="2328"/>
      <c r="B95" s="509"/>
      <c r="D95" s="662" t="s">
        <v>110</v>
      </c>
      <c r="E95" s="663" t="s">
        <v>1965</v>
      </c>
      <c r="F95" s="723" t="s">
        <v>1652</v>
      </c>
      <c r="G95" s="725"/>
      <c r="H95" s="1024"/>
      <c r="I95" s="725"/>
      <c r="J95" s="1024"/>
      <c r="K95" s="270" t="s">
        <v>1966</v>
      </c>
    </row>
    <row s="1666" customFormat="1" customHeight="1" ht="33.75" hidden="1">
      <c r="A96" s="2328"/>
      <c r="B96" s="509"/>
      <c r="D96" s="662" t="s">
        <v>91</v>
      </c>
      <c r="E96" s="663" t="s">
        <v>1967</v>
      </c>
      <c r="F96" s="724" t="s">
        <v>1649</v>
      </c>
      <c r="G96" s="726"/>
      <c r="H96" s="1024"/>
      <c r="I96" s="726"/>
      <c r="J96" s="1024"/>
      <c r="K96" s="270"/>
    </row>
    <row s="1666" customFormat="1" customHeight="1" ht="22.5" hidden="1">
      <c r="A97" s="2328"/>
      <c r="B97" s="509" t="s">
        <v>1767</v>
      </c>
      <c r="D97" s="662" t="s">
        <v>92</v>
      </c>
      <c r="E97" s="663" t="s">
        <v>1968</v>
      </c>
      <c r="F97" s="724" t="s">
        <v>296</v>
      </c>
      <c r="G97" s="382"/>
      <c r="H97" s="1024"/>
      <c r="I97" s="382"/>
      <c r="J97" s="1024"/>
      <c r="K97" s="270" t="s">
        <v>1558</v>
      </c>
    </row>
    <row s="1666" customFormat="1" customHeight="1" ht="45" hidden="1">
      <c r="A98" s="2328"/>
      <c r="B98" s="509" t="s">
        <v>1767</v>
      </c>
      <c r="D98" s="662" t="s">
        <v>1969</v>
      </c>
      <c r="E98" s="664" t="s">
        <v>1970</v>
      </c>
      <c r="F98" s="719" t="s">
        <v>296</v>
      </c>
      <c r="G98" s="382"/>
      <c r="H98" s="1024"/>
      <c r="I98" s="382"/>
      <c r="J98" s="1024"/>
      <c r="K98" s="270" t="s">
        <v>1558</v>
      </c>
    </row>
    <row s="1666" customFormat="1" customHeight="1" ht="95.25" hidden="1">
      <c r="A99" s="2328"/>
      <c r="B99" s="509" t="s">
        <v>1767</v>
      </c>
      <c r="D99" s="662" t="s">
        <v>111</v>
      </c>
      <c r="E99" s="663" t="s">
        <v>1971</v>
      </c>
      <c r="F99" s="719" t="s">
        <v>296</v>
      </c>
      <c r="G99" s="382"/>
      <c r="H99" s="1024"/>
      <c r="I99" s="382"/>
      <c r="J99" s="1024"/>
      <c r="K99" s="270" t="s">
        <v>1558</v>
      </c>
    </row>
    <row s="1666" customFormat="1" customHeight="1" ht="22.5" hidden="1">
      <c r="A100" s="2328"/>
      <c r="B100" s="509" t="s">
        <v>1767</v>
      </c>
      <c r="D100" s="662" t="s">
        <v>147</v>
      </c>
      <c r="E100" s="663" t="s">
        <v>1972</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F9FB7-F936-4AF8-5AE3-078789A69B5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88</v>
      </c>
      <c r="R10" s="915" t="s">
        <v>1988</v>
      </c>
      <c r="S10" s="915" t="s">
        <v>1989</v>
      </c>
      <c r="T10" s="916" t="s">
        <v>1990</v>
      </c>
      <c r="U10" s="915" t="s">
        <v>88</v>
      </c>
      <c r="V10" s="915" t="s">
        <v>1991</v>
      </c>
      <c r="W10" s="915" t="s">
        <v>1989</v>
      </c>
      <c r="X10" s="916" t="s">
        <v>1990</v>
      </c>
      <c r="Y10" s="281" t="s">
        <v>1992</v>
      </c>
      <c r="Z10" s="1922" t="s">
        <v>87</v>
      </c>
      <c r="AA10" s="1924"/>
      <c r="AB10" s="1050" t="s">
        <v>1993</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CD5E2-8B67-B74E-9053-483E7B6F69D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2017</v>
      </c>
      <c r="K12" s="1948"/>
      <c r="L12" s="2053"/>
      <c r="M12" s="2053"/>
      <c r="N12" s="1948"/>
      <c r="O12" s="1948"/>
      <c r="P12" s="2348"/>
      <c r="Q12" s="2348"/>
      <c r="R12" s="2348"/>
      <c r="S12" s="1135" t="s">
        <v>85</v>
      </c>
      <c r="T12" s="1135" t="s">
        <v>86</v>
      </c>
      <c r="U12" s="1135" t="s">
        <v>84</v>
      </c>
      <c r="V12" s="1135" t="s">
        <v>2018</v>
      </c>
      <c r="W12" s="1135" t="s">
        <v>84</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9B94E-6785-EC31-D762-D24A1B31B9B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1072</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2032</v>
      </c>
      <c r="G19" s="1248" t="s">
        <v>1050</v>
      </c>
      <c r="H19" s="1247">
        <f>SUM(I19:J19)</f>
        <v>0</v>
      </c>
      <c r="I19" s="1246"/>
      <c r="J19" s="1236"/>
      <c r="K19" s="1245"/>
    </row>
    <row customHeight="1" ht="45">
      <c r="F20" s="1241" t="s">
        <v>2033</v>
      </c>
      <c r="G20" s="1248" t="s">
        <v>1055</v>
      </c>
      <c r="H20" s="1247">
        <f>SUM(I20:J20)</f>
        <v>0</v>
      </c>
      <c r="I20" s="1246"/>
      <c r="J20" s="1236"/>
      <c r="K20" s="1245"/>
    </row>
    <row customHeight="1" ht="33.75">
      <c r="F21" s="1241" t="s">
        <v>2034</v>
      </c>
      <c r="G21" s="1248" t="s">
        <v>1062</v>
      </c>
      <c r="H21" s="1247">
        <f>SUM(I21:J21)</f>
        <v>0</v>
      </c>
      <c r="I21" s="1246"/>
      <c r="J21" s="1236"/>
      <c r="K21" s="1245"/>
    </row>
    <row customHeight="1" ht="33.75">
      <c r="F22" s="1241" t="s">
        <v>2035</v>
      </c>
      <c r="G22" s="1248" t="s">
        <v>1069</v>
      </c>
      <c r="H22" s="1247">
        <f>SUM(I22:J22)</f>
        <v>0</v>
      </c>
      <c r="I22" s="1246"/>
      <c r="J22" s="1236"/>
      <c r="K22" s="1245"/>
    </row>
    <row customHeight="1" ht="22.5">
      <c r="F23" s="1241" t="s">
        <v>2036</v>
      </c>
      <c r="G23" s="1248" t="s">
        <v>1074</v>
      </c>
      <c r="H23" s="1247">
        <f>SUM(I23:J23)</f>
        <v>0</v>
      </c>
      <c r="I23" s="1246"/>
      <c r="J23" s="1236"/>
      <c r="K23" s="1245"/>
    </row>
    <row customHeight="1" ht="22.5">
      <c r="F24" s="1241" t="s">
        <v>2037</v>
      </c>
      <c r="G24" s="1248" t="s">
        <v>1045</v>
      </c>
      <c r="H24" s="1247">
        <f>SUM(I24:J24)</f>
        <v>0</v>
      </c>
      <c r="I24" s="1246"/>
      <c r="J24" s="1236"/>
      <c r="K24" s="1245"/>
    </row>
    <row customHeight="1" ht="33.75">
      <c r="F25" s="1241" t="s">
        <v>2038</v>
      </c>
      <c r="G25" s="1248" t="s">
        <v>1112</v>
      </c>
      <c r="H25" s="1247">
        <f>SUM(I25:J25)</f>
        <v>0</v>
      </c>
      <c r="I25" s="1246"/>
      <c r="J25" s="1236"/>
      <c r="K25" s="1245"/>
    </row>
    <row customHeight="1" ht="33.75">
      <c r="F26" s="1241" t="s">
        <v>2039</v>
      </c>
      <c r="G26" s="1248" t="s">
        <v>1114</v>
      </c>
      <c r="H26" s="1247">
        <f>SUM(I26:J26)</f>
        <v>0</v>
      </c>
      <c r="I26" s="1246"/>
      <c r="J26" s="1236"/>
      <c r="K26" s="1245"/>
    </row>
    <row customHeight="1" ht="11.25">
      <c r="F27" s="1241" t="s">
        <v>2040</v>
      </c>
      <c r="G27" s="1248" t="s">
        <v>1023</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451</v>
      </c>
      <c r="G29" s="1248" t="s">
        <v>2042</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316</v>
      </c>
      <c r="G33" s="1248" t="s">
        <v>2044</v>
      </c>
      <c r="H33" s="1247">
        <f>SUM(I33:J33)</f>
        <v>0</v>
      </c>
      <c r="I33" s="1246"/>
      <c r="J33" s="1236"/>
      <c r="K33" s="1245"/>
    </row>
    <row customHeight="1" ht="11.25">
      <c r="F34" s="1241" t="s">
        <v>324</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1202</v>
      </c>
      <c r="G37" s="2352" t="s">
        <v>2048</v>
      </c>
      <c r="H37" s="2352"/>
      <c r="I37" s="2352"/>
      <c r="J37" s="2352"/>
      <c r="K37" s="1245"/>
    </row>
    <row customHeight="1" ht="22.5">
      <c r="F38" s="1241" t="s">
        <v>108</v>
      </c>
      <c r="G38" s="687" t="s">
        <v>2049</v>
      </c>
      <c r="H38" s="1247">
        <f>SUM(I38:J38)</f>
        <v>0</v>
      </c>
      <c r="I38" s="1247">
        <f>SUM(I39,I44,I47)</f>
        <v>0</v>
      </c>
      <c r="J38" s="1236"/>
      <c r="K38" s="1245"/>
    </row>
    <row customHeight="1" ht="11.25">
      <c r="F39" s="1241" t="s">
        <v>429</v>
      </c>
      <c r="G39" s="1248" t="s">
        <v>2031</v>
      </c>
      <c r="H39" s="1247">
        <f>SUM(I39:J39)</f>
        <v>0</v>
      </c>
      <c r="I39" s="1247">
        <f>SUM(I40:I43)</f>
        <v>0</v>
      </c>
      <c r="J39" s="1236"/>
      <c r="K39" s="1245"/>
    </row>
    <row customHeight="1" ht="22.5">
      <c r="F40" s="1241" t="s">
        <v>439</v>
      </c>
      <c r="G40" s="1249" t="s">
        <v>2050</v>
      </c>
      <c r="H40" s="1247">
        <f>SUM(I40:J40)</f>
        <v>0</v>
      </c>
      <c r="I40" s="1246"/>
      <c r="J40" s="1236"/>
      <c r="K40" s="1245"/>
    </row>
    <row customHeight="1" ht="11.25">
      <c r="F41" s="1241" t="s">
        <v>2051</v>
      </c>
      <c r="G41" s="1249" t="s">
        <v>1012</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441</v>
      </c>
      <c r="G44" s="1248" t="s">
        <v>2043</v>
      </c>
      <c r="H44" s="1247">
        <f>SUM(I44:J44)</f>
        <v>0</v>
      </c>
      <c r="I44" s="1247">
        <f>SUM(I45:I46)</f>
        <v>0</v>
      </c>
      <c r="J44" s="1236"/>
      <c r="K44" s="1245"/>
    </row>
    <row customHeight="1" ht="45">
      <c r="F45" s="1241" t="s">
        <v>442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444</v>
      </c>
      <c r="G47" s="1248" t="s">
        <v>2057</v>
      </c>
      <c r="H47" s="1247">
        <f>SUM(I47:J47)</f>
        <v>0</v>
      </c>
      <c r="I47" s="1246"/>
      <c r="J47" s="1236"/>
      <c r="K47" s="1245"/>
    </row>
    <row customHeight="1" ht="22.5">
      <c r="F48" s="1241" t="s">
        <v>109</v>
      </c>
      <c r="G48" s="687" t="s">
        <v>2058</v>
      </c>
      <c r="H48" s="1247">
        <f>SUM(I48:J48)</f>
        <v>0</v>
      </c>
      <c r="I48" s="1247">
        <f>SUM(I49,I54,I57)</f>
        <v>0</v>
      </c>
      <c r="J48" s="1236"/>
      <c r="K48" s="1245"/>
    </row>
    <row customHeight="1" ht="11.25">
      <c r="F49" s="1241" t="s">
        <v>451</v>
      </c>
      <c r="G49" s="1248" t="s">
        <v>2031</v>
      </c>
      <c r="H49" s="1247">
        <f>SUM(I49:J49)</f>
        <v>0</v>
      </c>
      <c r="I49" s="1247">
        <f>SUM(I50:I53)</f>
        <v>0</v>
      </c>
      <c r="J49" s="1236"/>
      <c r="K49" s="1245"/>
    </row>
    <row customHeight="1" ht="22.5">
      <c r="F50" s="1241" t="s">
        <v>453</v>
      </c>
      <c r="G50" s="1249" t="s">
        <v>2050</v>
      </c>
      <c r="H50" s="1247">
        <f>SUM(I50:J50)</f>
        <v>0</v>
      </c>
      <c r="I50" s="1246"/>
      <c r="J50" s="1236"/>
      <c r="K50" s="1245"/>
    </row>
    <row customHeight="1" ht="11.25">
      <c r="F51" s="1241" t="s">
        <v>1799</v>
      </c>
      <c r="G51" s="1249" t="s">
        <v>1012</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297</v>
      </c>
      <c r="G54" s="1248" t="s">
        <v>2043</v>
      </c>
      <c r="H54" s="1247">
        <f>SUM(I54:J54)</f>
        <v>0</v>
      </c>
      <c r="I54" s="1247">
        <f>SUM(I55:I56)</f>
        <v>0</v>
      </c>
      <c r="J54" s="1236"/>
      <c r="K54" s="1245"/>
    </row>
    <row customHeight="1" ht="45">
      <c r="F55" s="1241" t="s">
        <v>1370</v>
      </c>
      <c r="G55" s="1249" t="s">
        <v>2044</v>
      </c>
      <c r="H55" s="1247">
        <f>SUM(I55:J55)</f>
        <v>0</v>
      </c>
      <c r="I55" s="1246"/>
      <c r="J55" s="1236"/>
      <c r="K55" s="1245"/>
    </row>
    <row customHeight="1" ht="11.25">
      <c r="F56" s="1241" t="s">
        <v>1375</v>
      </c>
      <c r="G56" s="1249" t="s">
        <v>2045</v>
      </c>
      <c r="H56" s="1247">
        <f>SUM(I56:J56)</f>
        <v>0</v>
      </c>
      <c r="I56" s="1246"/>
      <c r="J56" s="1236"/>
      <c r="K56" s="1245"/>
    </row>
    <row customHeight="1" ht="11.25">
      <c r="F57" s="1241" t="s">
        <v>300</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DE6FA-335D-E0E7-E373-C6A334CFA58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1884</v>
      </c>
      <c r="V14" s="2363"/>
      <c r="W14" s="2243" t="s">
        <v>1887</v>
      </c>
      <c r="X14" s="2363"/>
      <c r="Y14" s="2243" t="s">
        <v>1884</v>
      </c>
      <c r="Z14" s="2363"/>
      <c r="AA14" s="2243" t="s">
        <v>1894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1874</v>
      </c>
      <c r="P16" s="2301"/>
      <c r="Q16" s="2299" t="s">
        <v>1876</v>
      </c>
      <c r="R16" s="2301"/>
      <c r="S16" s="2299" t="s">
        <v>1880</v>
      </c>
      <c r="T16" s="2301"/>
      <c r="U16" s="2299" t="s">
        <v>1885</v>
      </c>
      <c r="V16" s="2301"/>
      <c r="W16" s="2299" t="s">
        <v>1888</v>
      </c>
      <c r="X16" s="2301"/>
      <c r="Y16" s="2299" t="s">
        <v>1892</v>
      </c>
      <c r="Z16" s="2301"/>
      <c r="AA16" s="2299" t="s">
        <v>1895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18459-CC63-273F-5051-0DAA29B706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E43DE-AA9B-A575-215B-FA076B1E35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CC4D3-8E65-EAD9-A66C-0DB11E1FE78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D754D-767C-1EF1-D3AA-91BDD11548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76673-AC46-C0A3-63CF-67FE78C769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3A1A9-76B6-4454-2E3D-DDB9687A020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2130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2130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FB2B3-0742-B346-A941-276D0AC67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C81D8-A728-B271-4BB2-46608DDCCD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A3262-EF62-F56E-35EC-B9C3C5C52E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2E3F4-CB45-0AFB-F93C-968290A174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9170E-89F1-3A3F-D878-03953E29E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FB183-DDDE-6563-E23F-7E86177FF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438AB-9D9F-C4B1-1A78-6CC064CCEC5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03652-F95C-00A3-F039-D1E74505C80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5177B-ABD1-6247-D318-FD4995EA2A3D}"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B6841-0DEB-85F5-38A4-AAF29A3BB57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00602-134B-C1E2-4CB3-C6A3069D58A9}"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79243-0B4B-4B8A-8A78-A2493B3C814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1B051-782E-518C-5CD5-E6BCCBE2F83E}"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2.5">
      <c r="A12" s="243"/>
      <c r="B12" s="243"/>
      <c r="C12" s="1852" t="s">
        <v>391</v>
      </c>
      <c r="D12" s="93" t="s">
        <v>108</v>
      </c>
      <c r="E12" s="94" t="s">
        <v>2181</v>
      </c>
      <c r="F12" s="243"/>
      <c r="G12" s="243"/>
      <c r="H12" s="243"/>
      <c r="I12" s="243"/>
      <c r="J12" s="243"/>
      <c r="K12" s="243"/>
      <c r="L12" s="243"/>
    </row>
    <row customHeight="1" ht="25">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EC7DE-673B-EA9B-1346-02C49287013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D88AE-065D-85BE-7DDC-B6D2A8CC26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61BB2-9A7D-CFB1-3105-9382569535F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3A8F8-F43A-1FF9-83AB-D6793D7EE8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5037F-4ECC-F341-592F-2E13CADA6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5749E-03FF-E732-6A4F-3F610EF370B2}"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984</v>
      </c>
    </row>
    <row customHeight="1" ht="11.25">
      <c r="A109" s="2413" t="s">
        <v>2201</v>
      </c>
      <c r="B109" s="2413" t="s">
        <v>14</v>
      </c>
      <c r="C109" s="2413" t="s">
        <v>2519</v>
      </c>
      <c r="D109" s="2413" t="s">
        <v>2520</v>
      </c>
      <c r="E109" s="2413" t="s">
        <v>2521</v>
      </c>
      <c r="F109" s="2413" t="s">
        <v>51</v>
      </c>
      <c r="G109" s="2413" t="s">
        <v>2522</v>
      </c>
      <c r="H109" s="2413" t="s">
        <v>24</v>
      </c>
      <c r="I109" s="2413" t="s">
        <v>984</v>
      </c>
    </row>
    <row customHeight="1" ht="11.25">
      <c r="A110" s="2413" t="s">
        <v>2201</v>
      </c>
      <c r="B110" s="2413" t="s">
        <v>14</v>
      </c>
      <c r="C110" s="2413" t="s">
        <v>2212</v>
      </c>
      <c r="D110" s="2413" t="s">
        <v>2213</v>
      </c>
      <c r="E110" s="2413" t="s">
        <v>2214</v>
      </c>
      <c r="F110" s="2413" t="s">
        <v>2210</v>
      </c>
      <c r="G110" s="2413" t="s">
        <v>2215</v>
      </c>
      <c r="H110" s="2413" t="s">
        <v>24</v>
      </c>
      <c r="I110" s="2413" t="s">
        <v>984</v>
      </c>
    </row>
    <row customHeight="1" ht="11.25">
      <c r="A111" s="2413" t="s">
        <v>2201</v>
      </c>
      <c r="B111" s="2413" t="s">
        <v>14</v>
      </c>
      <c r="C111" s="2413" t="s">
        <v>2523</v>
      </c>
      <c r="D111" s="2413" t="s">
        <v>2524</v>
      </c>
      <c r="E111" s="2413" t="s">
        <v>2525</v>
      </c>
      <c r="F111" s="2413" t="s">
        <v>2481</v>
      </c>
      <c r="G111" s="2413" t="s">
        <v>2526</v>
      </c>
      <c r="H111" s="2413" t="s">
        <v>24</v>
      </c>
      <c r="I111" s="2413" t="s">
        <v>984</v>
      </c>
    </row>
    <row customHeight="1" ht="11.25">
      <c r="A112" s="2413" t="s">
        <v>2201</v>
      </c>
      <c r="B112" s="2413" t="s">
        <v>14</v>
      </c>
      <c r="C112" s="2413" t="s">
        <v>2264</v>
      </c>
      <c r="D112" s="2413" t="s">
        <v>2265</v>
      </c>
      <c r="E112" s="2413" t="s">
        <v>2266</v>
      </c>
      <c r="F112" s="2413" t="s">
        <v>2267</v>
      </c>
      <c r="G112" s="2413" t="s">
        <v>2268</v>
      </c>
      <c r="H112" s="2413" t="s">
        <v>24</v>
      </c>
      <c r="I112" s="2413" t="s">
        <v>984</v>
      </c>
    </row>
    <row customHeight="1" ht="11.25">
      <c r="A113" s="2413" t="s">
        <v>2201</v>
      </c>
      <c r="B113" s="2413" t="s">
        <v>14</v>
      </c>
      <c r="C113" s="2413" t="s">
        <v>2527</v>
      </c>
      <c r="D113" s="2413" t="s">
        <v>2528</v>
      </c>
      <c r="E113" s="2413" t="s">
        <v>2529</v>
      </c>
      <c r="F113" s="2413" t="s">
        <v>2481</v>
      </c>
      <c r="G113" s="2413" t="s">
        <v>2530</v>
      </c>
      <c r="H113" s="2413" t="s">
        <v>24</v>
      </c>
      <c r="I113" s="2413" t="s">
        <v>984</v>
      </c>
    </row>
    <row customHeight="1" ht="11.25">
      <c r="A114" s="2413" t="s">
        <v>2201</v>
      </c>
      <c r="B114" s="2413" t="s">
        <v>14</v>
      </c>
      <c r="C114" s="2413" t="s">
        <v>2531</v>
      </c>
      <c r="D114" s="2413" t="s">
        <v>2532</v>
      </c>
      <c r="E114" s="2413" t="s">
        <v>2533</v>
      </c>
      <c r="F114" s="2413" t="s">
        <v>2534</v>
      </c>
      <c r="G114" s="2413" t="s">
        <v>2535</v>
      </c>
      <c r="H114" s="2413" t="s">
        <v>24</v>
      </c>
      <c r="I114" s="2413" t="s">
        <v>984</v>
      </c>
    </row>
    <row customHeight="1" ht="11.25">
      <c r="A115" s="2413" t="s">
        <v>2201</v>
      </c>
      <c r="B115" s="2413" t="s">
        <v>14</v>
      </c>
      <c r="C115" s="2413" t="s">
        <v>2536</v>
      </c>
      <c r="D115" s="2413" t="s">
        <v>2537</v>
      </c>
      <c r="E115" s="2413" t="s">
        <v>2538</v>
      </c>
      <c r="F115" s="2413" t="s">
        <v>2539</v>
      </c>
      <c r="G115" s="2413" t="s">
        <v>2540</v>
      </c>
      <c r="H115" s="2413" t="s">
        <v>24</v>
      </c>
      <c r="I115" s="2413" t="s">
        <v>984</v>
      </c>
    </row>
    <row customHeight="1" ht="11.25">
      <c r="A116" s="2413" t="s">
        <v>2201</v>
      </c>
      <c r="B116" s="2413" t="s">
        <v>14</v>
      </c>
      <c r="C116" s="2413" t="s">
        <v>2541</v>
      </c>
      <c r="D116" s="2413" t="s">
        <v>2542</v>
      </c>
      <c r="E116" s="2413" t="s">
        <v>2543</v>
      </c>
      <c r="F116" s="2413" t="s">
        <v>2539</v>
      </c>
      <c r="G116" s="2413" t="s">
        <v>2544</v>
      </c>
      <c r="H116" s="2413" t="s">
        <v>24</v>
      </c>
      <c r="I116" s="2413" t="s">
        <v>984</v>
      </c>
    </row>
    <row customHeight="1" ht="11.25">
      <c r="A117" s="2413" t="s">
        <v>2201</v>
      </c>
      <c r="B117" s="2413" t="s">
        <v>14</v>
      </c>
      <c r="C117" s="2413" t="s">
        <v>2545</v>
      </c>
      <c r="D117" s="2413" t="s">
        <v>2546</v>
      </c>
      <c r="E117" s="2413" t="s">
        <v>2547</v>
      </c>
      <c r="F117" s="2413" t="s">
        <v>2534</v>
      </c>
      <c r="G117" s="2413" t="s">
        <v>2548</v>
      </c>
      <c r="H117" s="2413" t="s">
        <v>24</v>
      </c>
      <c r="I117" s="2413" t="s">
        <v>984</v>
      </c>
    </row>
    <row customHeight="1" ht="11.25">
      <c r="A118" s="2413" t="s">
        <v>2201</v>
      </c>
      <c r="B118" s="2413" t="s">
        <v>14</v>
      </c>
      <c r="C118" s="2413" t="s">
        <v>2549</v>
      </c>
      <c r="D118" s="2413" t="s">
        <v>2550</v>
      </c>
      <c r="E118" s="2413" t="s">
        <v>2551</v>
      </c>
      <c r="F118" s="2413" t="s">
        <v>2450</v>
      </c>
      <c r="G118" s="2413" t="s">
        <v>2552</v>
      </c>
      <c r="H118" s="2413" t="s">
        <v>24</v>
      </c>
      <c r="I118" s="2413" t="s">
        <v>984</v>
      </c>
    </row>
    <row customHeight="1" ht="11.25">
      <c r="A119" s="2413" t="s">
        <v>2201</v>
      </c>
      <c r="B119" s="2413" t="s">
        <v>14</v>
      </c>
      <c r="C119" s="2413" t="s">
        <v>2281</v>
      </c>
      <c r="D119" s="2413" t="s">
        <v>2282</v>
      </c>
      <c r="E119" s="2413" t="s">
        <v>2283</v>
      </c>
      <c r="F119" s="2413" t="s">
        <v>51</v>
      </c>
      <c r="G119" s="2413" t="s">
        <v>2284</v>
      </c>
      <c r="H119" s="2413" t="s">
        <v>24</v>
      </c>
      <c r="I119" s="2413" t="s">
        <v>984</v>
      </c>
    </row>
    <row customHeight="1" ht="11.25">
      <c r="A120" s="2413" t="s">
        <v>2201</v>
      </c>
      <c r="B120" s="2413" t="s">
        <v>14</v>
      </c>
      <c r="C120" s="2413" t="s">
        <v>2553</v>
      </c>
      <c r="D120" s="2413" t="s">
        <v>2554</v>
      </c>
      <c r="E120" s="2413" t="s">
        <v>2555</v>
      </c>
      <c r="F120" s="2413" t="s">
        <v>2267</v>
      </c>
      <c r="G120" s="2413" t="s">
        <v>2556</v>
      </c>
      <c r="H120" s="2413" t="s">
        <v>24</v>
      </c>
      <c r="I120" s="2413" t="s">
        <v>984</v>
      </c>
    </row>
    <row customHeight="1" ht="11.25">
      <c r="A121" s="2413" t="s">
        <v>2201</v>
      </c>
      <c r="B121" s="2413" t="s">
        <v>14</v>
      </c>
      <c r="C121" s="2413" t="s">
        <v>2557</v>
      </c>
      <c r="D121" s="2413" t="s">
        <v>2558</v>
      </c>
      <c r="E121" s="2413" t="s">
        <v>2559</v>
      </c>
      <c r="F121" s="2413" t="s">
        <v>2394</v>
      </c>
      <c r="G121" s="2413" t="s">
        <v>2560</v>
      </c>
      <c r="H121" s="2413" t="s">
        <v>24</v>
      </c>
      <c r="I121" s="2413" t="s">
        <v>984</v>
      </c>
    </row>
    <row customHeight="1" ht="11.25">
      <c r="A122" s="2413" t="s">
        <v>2201</v>
      </c>
      <c r="B122" s="2413" t="s">
        <v>14</v>
      </c>
      <c r="C122" s="2413" t="s">
        <v>2561</v>
      </c>
      <c r="D122" s="2413" t="s">
        <v>2562</v>
      </c>
      <c r="E122" s="2413" t="s">
        <v>2563</v>
      </c>
      <c r="F122" s="2413" t="s">
        <v>421</v>
      </c>
      <c r="G122" s="2413" t="s">
        <v>2564</v>
      </c>
      <c r="H122" s="2413" t="s">
        <v>24</v>
      </c>
      <c r="I122" s="2413" t="s">
        <v>984</v>
      </c>
    </row>
    <row customHeight="1" ht="11.25">
      <c r="A123" s="2413" t="s">
        <v>2201</v>
      </c>
      <c r="B123" s="2413" t="s">
        <v>14</v>
      </c>
      <c r="C123" s="2413" t="s">
        <v>2565</v>
      </c>
      <c r="D123" s="2413" t="s">
        <v>2566</v>
      </c>
      <c r="E123" s="2413" t="s">
        <v>2567</v>
      </c>
      <c r="F123" s="2413" t="s">
        <v>2568</v>
      </c>
      <c r="G123" s="2413" t="s">
        <v>2569</v>
      </c>
      <c r="H123" s="2413" t="s">
        <v>24</v>
      </c>
      <c r="I123" s="2413" t="s">
        <v>984</v>
      </c>
    </row>
    <row customHeight="1" ht="11.25">
      <c r="A124" s="2413" t="s">
        <v>2201</v>
      </c>
      <c r="B124" s="2413" t="s">
        <v>14</v>
      </c>
      <c r="C124" s="2413" t="s">
        <v>2570</v>
      </c>
      <c r="D124" s="2413" t="s">
        <v>2571</v>
      </c>
      <c r="E124" s="2413" t="s">
        <v>2572</v>
      </c>
      <c r="F124" s="2413" t="s">
        <v>2573</v>
      </c>
      <c r="G124" s="2413" t="s">
        <v>2574</v>
      </c>
      <c r="H124" s="2413" t="s">
        <v>24</v>
      </c>
      <c r="I124" s="2413" t="s">
        <v>984</v>
      </c>
    </row>
    <row customHeight="1" ht="11.25">
      <c r="A125" s="2413" t="s">
        <v>2201</v>
      </c>
      <c r="B125" s="2413" t="s">
        <v>14</v>
      </c>
      <c r="C125" s="2413" t="s">
        <v>2575</v>
      </c>
      <c r="D125" s="2413" t="s">
        <v>2576</v>
      </c>
      <c r="E125" s="2413" t="s">
        <v>2577</v>
      </c>
      <c r="F125" s="2413" t="s">
        <v>2573</v>
      </c>
      <c r="G125" s="2413" t="s">
        <v>2578</v>
      </c>
      <c r="H125" s="2413" t="s">
        <v>24</v>
      </c>
      <c r="I125" s="2413" t="s">
        <v>984</v>
      </c>
    </row>
    <row customHeight="1" ht="11.25">
      <c r="A126" s="2413" t="s">
        <v>2201</v>
      </c>
      <c r="B126" s="2413" t="s">
        <v>14</v>
      </c>
      <c r="C126" s="2413" t="s">
        <v>2579</v>
      </c>
      <c r="D126" s="2413" t="s">
        <v>2580</v>
      </c>
      <c r="E126" s="2413" t="s">
        <v>2581</v>
      </c>
      <c r="F126" s="2413" t="s">
        <v>2582</v>
      </c>
      <c r="G126" s="2413" t="s">
        <v>2583</v>
      </c>
      <c r="H126" s="2413" t="s">
        <v>24</v>
      </c>
      <c r="I126" s="2413" t="s">
        <v>984</v>
      </c>
    </row>
    <row customHeight="1" ht="11.25">
      <c r="A127" s="2413" t="s">
        <v>2201</v>
      </c>
      <c r="B127" s="2413" t="s">
        <v>14</v>
      </c>
      <c r="C127" s="2413" t="s">
        <v>2584</v>
      </c>
      <c r="D127" s="2413" t="s">
        <v>2585</v>
      </c>
      <c r="E127" s="2413" t="s">
        <v>2586</v>
      </c>
      <c r="F127" s="2413" t="s">
        <v>2582</v>
      </c>
      <c r="G127" s="2413" t="s">
        <v>2587</v>
      </c>
      <c r="H127" s="2413" t="s">
        <v>24</v>
      </c>
      <c r="I127" s="2413" t="s">
        <v>984</v>
      </c>
    </row>
    <row customHeight="1" ht="11.25">
      <c r="A128" s="2413" t="s">
        <v>2201</v>
      </c>
      <c r="B128" s="2413" t="s">
        <v>14</v>
      </c>
      <c r="C128" s="2413" t="s">
        <v>2588</v>
      </c>
      <c r="D128" s="2413" t="s">
        <v>46</v>
      </c>
      <c r="E128" s="2413" t="s">
        <v>49</v>
      </c>
      <c r="F128" s="2413" t="s">
        <v>51</v>
      </c>
      <c r="G128" s="2413" t="s">
        <v>2589</v>
      </c>
      <c r="H128" s="2413" t="s">
        <v>24</v>
      </c>
      <c r="I128" s="2413" t="s">
        <v>984</v>
      </c>
    </row>
    <row customHeight="1" ht="11.25">
      <c r="A129" s="2413" t="s">
        <v>2201</v>
      </c>
      <c r="B129" s="2413" t="s">
        <v>14</v>
      </c>
      <c r="C129" s="2413" t="s">
        <v>2590</v>
      </c>
      <c r="D129" s="2413" t="s">
        <v>2591</v>
      </c>
      <c r="E129" s="2413" t="s">
        <v>2592</v>
      </c>
      <c r="F129" s="2413" t="s">
        <v>2330</v>
      </c>
      <c r="G129" s="2413" t="s">
        <v>2593</v>
      </c>
      <c r="H129" s="2413" t="s">
        <v>24</v>
      </c>
      <c r="I129" s="2413" t="s">
        <v>984</v>
      </c>
    </row>
    <row customHeight="1" ht="11.25">
      <c r="A130" s="2413" t="s">
        <v>2201</v>
      </c>
      <c r="B130" s="2413" t="s">
        <v>14</v>
      </c>
      <c r="C130" s="2413" t="s">
        <v>2594</v>
      </c>
      <c r="D130" s="2413" t="s">
        <v>2595</v>
      </c>
      <c r="E130" s="2413" t="s">
        <v>2596</v>
      </c>
      <c r="F130" s="2413" t="s">
        <v>2534</v>
      </c>
      <c r="G130" s="2413" t="s">
        <v>2597</v>
      </c>
      <c r="H130" s="2413" t="s">
        <v>24</v>
      </c>
      <c r="I130" s="2413" t="s">
        <v>984</v>
      </c>
    </row>
    <row customHeight="1" ht="11.25">
      <c r="A131" s="2413" t="s">
        <v>2201</v>
      </c>
      <c r="B131" s="2413" t="s">
        <v>14</v>
      </c>
      <c r="C131" s="2413" t="s">
        <v>2598</v>
      </c>
      <c r="D131" s="2413" t="s">
        <v>2599</v>
      </c>
      <c r="E131" s="2413" t="s">
        <v>2600</v>
      </c>
      <c r="F131" s="2413" t="s">
        <v>2582</v>
      </c>
      <c r="G131" s="2413" t="s">
        <v>2601</v>
      </c>
      <c r="H131" s="2413" t="s">
        <v>24</v>
      </c>
      <c r="I131" s="2413" t="s">
        <v>984</v>
      </c>
    </row>
    <row customHeight="1" ht="11.25">
      <c r="A132" s="2413" t="s">
        <v>2201</v>
      </c>
      <c r="B132" s="2413" t="s">
        <v>14</v>
      </c>
      <c r="C132" s="2413" t="s">
        <v>2327</v>
      </c>
      <c r="D132" s="2413" t="s">
        <v>2328</v>
      </c>
      <c r="E132" s="2413" t="s">
        <v>2329</v>
      </c>
      <c r="F132" s="2413" t="s">
        <v>2330</v>
      </c>
      <c r="G132" s="2413" t="s">
        <v>2331</v>
      </c>
      <c r="H132" s="2413" t="s">
        <v>24</v>
      </c>
      <c r="I132" s="2413" t="s">
        <v>984</v>
      </c>
    </row>
    <row customHeight="1" ht="11.25">
      <c r="A133" s="2413" t="s">
        <v>2201</v>
      </c>
      <c r="B133" s="2413" t="s">
        <v>14</v>
      </c>
      <c r="C133" s="2413" t="s">
        <v>2602</v>
      </c>
      <c r="D133" s="2413" t="s">
        <v>2603</v>
      </c>
      <c r="E133" s="2413" t="s">
        <v>2604</v>
      </c>
      <c r="F133" s="2413" t="s">
        <v>2539</v>
      </c>
      <c r="G133" s="2413" t="s">
        <v>2605</v>
      </c>
      <c r="H133" s="2413" t="s">
        <v>24</v>
      </c>
      <c r="I133" s="2413" t="s">
        <v>984</v>
      </c>
    </row>
    <row customHeight="1" ht="11.25">
      <c r="A134" s="2413" t="s">
        <v>2201</v>
      </c>
      <c r="B134" s="2413" t="s">
        <v>14</v>
      </c>
      <c r="C134" s="2413" t="s">
        <v>2606</v>
      </c>
      <c r="D134" s="2413" t="s">
        <v>2607</v>
      </c>
      <c r="E134" s="2413" t="s">
        <v>2608</v>
      </c>
      <c r="F134" s="2413" t="s">
        <v>2609</v>
      </c>
      <c r="G134" s="2413" t="s">
        <v>2610</v>
      </c>
      <c r="H134" s="2413" t="s">
        <v>24</v>
      </c>
      <c r="I134" s="2413" t="s">
        <v>984</v>
      </c>
    </row>
    <row customHeight="1" ht="11.25">
      <c r="A135" s="2413" t="s">
        <v>2201</v>
      </c>
      <c r="B135" s="2413" t="s">
        <v>14</v>
      </c>
      <c r="C135" s="2413" t="s">
        <v>2611</v>
      </c>
      <c r="D135" s="2413" t="s">
        <v>2607</v>
      </c>
      <c r="E135" s="2413" t="s">
        <v>2612</v>
      </c>
      <c r="F135" s="2413" t="s">
        <v>2534</v>
      </c>
      <c r="G135" s="2413" t="s">
        <v>2613</v>
      </c>
      <c r="H135" s="2413" t="s">
        <v>24</v>
      </c>
      <c r="I135" s="2413" t="s">
        <v>984</v>
      </c>
    </row>
    <row customHeight="1" ht="11.25">
      <c r="A136" s="2413" t="s">
        <v>2201</v>
      </c>
      <c r="B136" s="2413" t="s">
        <v>14</v>
      </c>
      <c r="C136" s="2413" t="s">
        <v>2614</v>
      </c>
      <c r="D136" s="2413" t="s">
        <v>2615</v>
      </c>
      <c r="E136" s="2413" t="s">
        <v>2616</v>
      </c>
      <c r="F136" s="2413" t="s">
        <v>2582</v>
      </c>
      <c r="G136" s="2413" t="s">
        <v>2617</v>
      </c>
      <c r="H136" s="2413" t="s">
        <v>24</v>
      </c>
      <c r="I136" s="2413" t="s">
        <v>984</v>
      </c>
    </row>
    <row customHeight="1" ht="11.25">
      <c r="A137" s="2413" t="s">
        <v>2201</v>
      </c>
      <c r="B137" s="2413" t="s">
        <v>14</v>
      </c>
      <c r="C137" s="2413" t="s">
        <v>2618</v>
      </c>
      <c r="D137" s="2413" t="s">
        <v>2619</v>
      </c>
      <c r="E137" s="2413" t="s">
        <v>2620</v>
      </c>
      <c r="F137" s="2413" t="s">
        <v>2534</v>
      </c>
      <c r="G137" s="2413" t="s">
        <v>2621</v>
      </c>
      <c r="H137" s="2413" t="s">
        <v>24</v>
      </c>
      <c r="I137" s="2413" t="s">
        <v>984</v>
      </c>
    </row>
    <row customHeight="1" ht="11.25">
      <c r="A138" s="2413" t="s">
        <v>2201</v>
      </c>
      <c r="B138" s="2413" t="s">
        <v>14</v>
      </c>
      <c r="C138" s="2413" t="s">
        <v>2622</v>
      </c>
      <c r="D138" s="2413" t="s">
        <v>2623</v>
      </c>
      <c r="E138" s="2413" t="s">
        <v>2624</v>
      </c>
      <c r="F138" s="2413" t="s">
        <v>2232</v>
      </c>
      <c r="G138" s="2413" t="s">
        <v>2625</v>
      </c>
      <c r="H138" s="2413" t="s">
        <v>24</v>
      </c>
      <c r="I138" s="2413" t="s">
        <v>984</v>
      </c>
    </row>
    <row customHeight="1" ht="11.25">
      <c r="A139" s="2413" t="s">
        <v>2201</v>
      </c>
      <c r="B139" s="2413" t="s">
        <v>14</v>
      </c>
      <c r="C139" s="2413" t="s">
        <v>2626</v>
      </c>
      <c r="D139" s="2413" t="s">
        <v>2627</v>
      </c>
      <c r="E139" s="2413" t="s">
        <v>2628</v>
      </c>
      <c r="F139" s="2413" t="s">
        <v>2267</v>
      </c>
      <c r="G139" s="2413" t="s">
        <v>2629</v>
      </c>
      <c r="H139" s="2413" t="s">
        <v>24</v>
      </c>
      <c r="I139" s="2413" t="s">
        <v>984</v>
      </c>
    </row>
    <row customHeight="1" ht="11.25">
      <c r="A140" s="2413" t="s">
        <v>2201</v>
      </c>
      <c r="B140" s="2413" t="s">
        <v>14</v>
      </c>
      <c r="C140" s="2413" t="s">
        <v>2630</v>
      </c>
      <c r="D140" s="2413" t="s">
        <v>2631</v>
      </c>
      <c r="E140" s="2413" t="s">
        <v>2632</v>
      </c>
      <c r="F140" s="2413" t="s">
        <v>2205</v>
      </c>
      <c r="G140" s="2413" t="s">
        <v>2633</v>
      </c>
      <c r="H140" s="2413" t="s">
        <v>24</v>
      </c>
      <c r="I140" s="2413" t="s">
        <v>984</v>
      </c>
    </row>
    <row customHeight="1" ht="11.25">
      <c r="A141" s="2413" t="s">
        <v>2201</v>
      </c>
      <c r="B141" s="2413" t="s">
        <v>14</v>
      </c>
      <c r="C141" s="2413" t="s">
        <v>2634</v>
      </c>
      <c r="D141" s="2413" t="s">
        <v>2635</v>
      </c>
      <c r="E141" s="2413" t="s">
        <v>2636</v>
      </c>
      <c r="F141" s="2413" t="s">
        <v>2609</v>
      </c>
      <c r="G141" s="2413" t="s">
        <v>2637</v>
      </c>
      <c r="H141" s="2413" t="s">
        <v>24</v>
      </c>
      <c r="I141" s="2413" t="s">
        <v>984</v>
      </c>
    </row>
    <row customHeight="1" ht="11.25">
      <c r="A142" s="2413" t="s">
        <v>2201</v>
      </c>
      <c r="B142" s="2413" t="s">
        <v>14</v>
      </c>
      <c r="C142" s="2413" t="s">
        <v>2638</v>
      </c>
      <c r="D142" s="2413" t="s">
        <v>2639</v>
      </c>
      <c r="E142" s="2413" t="s">
        <v>2640</v>
      </c>
      <c r="F142" s="2413" t="s">
        <v>2534</v>
      </c>
      <c r="G142" s="2413" t="s">
        <v>2641</v>
      </c>
      <c r="H142" s="2413" t="s">
        <v>24</v>
      </c>
      <c r="I142" s="2413" t="s">
        <v>984</v>
      </c>
    </row>
    <row customHeight="1" ht="11.25">
      <c r="A143" s="2413" t="s">
        <v>2201</v>
      </c>
      <c r="B143" s="2413" t="s">
        <v>14</v>
      </c>
      <c r="C143" s="2413" t="s">
        <v>2642</v>
      </c>
      <c r="D143" s="2413" t="s">
        <v>2643</v>
      </c>
      <c r="E143" s="2413" t="s">
        <v>2644</v>
      </c>
      <c r="F143" s="2413" t="s">
        <v>2645</v>
      </c>
      <c r="G143" s="2413" t="s">
        <v>2646</v>
      </c>
      <c r="H143" s="2413" t="s">
        <v>24</v>
      </c>
      <c r="I143" s="2413" t="s">
        <v>984</v>
      </c>
    </row>
    <row customHeight="1" ht="11.25">
      <c r="A144" s="2413" t="s">
        <v>2201</v>
      </c>
      <c r="B144" s="2413" t="s">
        <v>14</v>
      </c>
      <c r="C144" s="2413" t="s">
        <v>2347</v>
      </c>
      <c r="D144" s="2413" t="s">
        <v>2348</v>
      </c>
      <c r="E144" s="2413" t="s">
        <v>2349</v>
      </c>
      <c r="F144" s="2413" t="s">
        <v>2232</v>
      </c>
      <c r="G144" s="2413" t="s">
        <v>2350</v>
      </c>
      <c r="H144" s="2413" t="s">
        <v>24</v>
      </c>
      <c r="I144" s="2413" t="s">
        <v>984</v>
      </c>
    </row>
    <row customHeight="1" ht="11.25">
      <c r="A145" s="2413" t="s">
        <v>2201</v>
      </c>
      <c r="B145" s="2413" t="s">
        <v>14</v>
      </c>
      <c r="C145" s="2413" t="s">
        <v>2647</v>
      </c>
      <c r="D145" s="2413" t="s">
        <v>2648</v>
      </c>
      <c r="E145" s="2413" t="s">
        <v>2649</v>
      </c>
      <c r="F145" s="2413" t="s">
        <v>2205</v>
      </c>
      <c r="G145" s="2413" t="s">
        <v>2650</v>
      </c>
      <c r="H145" s="2413" t="s">
        <v>24</v>
      </c>
      <c r="I145" s="2413" t="s">
        <v>984</v>
      </c>
    </row>
    <row customHeight="1" ht="11.25">
      <c r="A146" s="2413" t="s">
        <v>2201</v>
      </c>
      <c r="B146" s="2413" t="s">
        <v>14</v>
      </c>
      <c r="C146" s="2413" t="s">
        <v>2651</v>
      </c>
      <c r="D146" s="2413" t="s">
        <v>2652</v>
      </c>
      <c r="E146" s="2413" t="s">
        <v>2653</v>
      </c>
      <c r="F146" s="2413" t="s">
        <v>2573</v>
      </c>
      <c r="G146" s="2413" t="s">
        <v>2654</v>
      </c>
      <c r="H146" s="2413" t="s">
        <v>24</v>
      </c>
      <c r="I146" s="2413" t="s">
        <v>984</v>
      </c>
    </row>
    <row customHeight="1" ht="11.25">
      <c r="A147" s="2413" t="s">
        <v>2201</v>
      </c>
      <c r="B147" s="2413" t="s">
        <v>14</v>
      </c>
      <c r="C147" s="2413" t="s">
        <v>2655</v>
      </c>
      <c r="D147" s="2413" t="s">
        <v>2656</v>
      </c>
      <c r="E147" s="2413" t="s">
        <v>2657</v>
      </c>
      <c r="F147" s="2413" t="s">
        <v>2267</v>
      </c>
      <c r="G147" s="2413" t="s">
        <v>2658</v>
      </c>
      <c r="H147" s="2413" t="s">
        <v>24</v>
      </c>
      <c r="I147" s="2413" t="s">
        <v>984</v>
      </c>
    </row>
    <row customHeight="1" ht="11.25">
      <c r="A148" s="2413" t="s">
        <v>2201</v>
      </c>
      <c r="B148" s="2413" t="s">
        <v>14</v>
      </c>
      <c r="C148" s="2413" t="s">
        <v>2659</v>
      </c>
      <c r="D148" s="2413" t="s">
        <v>2660</v>
      </c>
      <c r="E148" s="2413" t="s">
        <v>2661</v>
      </c>
      <c r="F148" s="2413" t="s">
        <v>2568</v>
      </c>
      <c r="G148" s="2413" t="s">
        <v>2662</v>
      </c>
      <c r="H148" s="2413" t="s">
        <v>24</v>
      </c>
      <c r="I148" s="2413" t="s">
        <v>984</v>
      </c>
    </row>
    <row customHeight="1" ht="11.25">
      <c r="A149" s="2413" t="s">
        <v>2201</v>
      </c>
      <c r="B149" s="2413" t="s">
        <v>14</v>
      </c>
      <c r="C149" s="2413" t="s">
        <v>2663</v>
      </c>
      <c r="D149" s="2413" t="s">
        <v>2664</v>
      </c>
      <c r="E149" s="2413" t="s">
        <v>2665</v>
      </c>
      <c r="F149" s="2413" t="s">
        <v>2645</v>
      </c>
      <c r="G149" s="2413" t="s">
        <v>24</v>
      </c>
      <c r="H149" s="2413" t="s">
        <v>24</v>
      </c>
      <c r="I149" s="2413" t="s">
        <v>984</v>
      </c>
    </row>
    <row customHeight="1" ht="11.25">
      <c r="A150" s="2413" t="s">
        <v>2201</v>
      </c>
      <c r="B150" s="2413" t="s">
        <v>14</v>
      </c>
      <c r="C150" s="2413" t="s">
        <v>2666</v>
      </c>
      <c r="D150" s="2413" t="s">
        <v>2667</v>
      </c>
      <c r="E150" s="2413" t="s">
        <v>2668</v>
      </c>
      <c r="F150" s="2413" t="s">
        <v>2267</v>
      </c>
      <c r="G150" s="2413" t="s">
        <v>2658</v>
      </c>
      <c r="H150" s="2413" t="s">
        <v>24</v>
      </c>
      <c r="I150" s="2413" t="s">
        <v>984</v>
      </c>
    </row>
    <row customHeight="1" ht="11.25">
      <c r="A151" s="2413" t="s">
        <v>2201</v>
      </c>
      <c r="B151" s="2413" t="s">
        <v>14</v>
      </c>
      <c r="C151" s="2413" t="s">
        <v>2372</v>
      </c>
      <c r="D151" s="2413" t="s">
        <v>2373</v>
      </c>
      <c r="E151" s="2413" t="s">
        <v>2374</v>
      </c>
      <c r="F151" s="2413" t="s">
        <v>2267</v>
      </c>
      <c r="G151" s="2413" t="s">
        <v>2375</v>
      </c>
      <c r="H151" s="2413" t="s">
        <v>24</v>
      </c>
      <c r="I151" s="2413" t="s">
        <v>984</v>
      </c>
    </row>
    <row customHeight="1" ht="11.25">
      <c r="A152" s="2413" t="s">
        <v>2201</v>
      </c>
      <c r="B152" s="2413" t="s">
        <v>14</v>
      </c>
      <c r="C152" s="2413" t="s">
        <v>2669</v>
      </c>
      <c r="D152" s="2413" t="s">
        <v>2670</v>
      </c>
      <c r="E152" s="2413" t="s">
        <v>2671</v>
      </c>
      <c r="F152" s="2413" t="s">
        <v>2672</v>
      </c>
      <c r="G152" s="2413" t="s">
        <v>2673</v>
      </c>
      <c r="H152" s="2413" t="s">
        <v>24</v>
      </c>
      <c r="I152" s="2413" t="s">
        <v>984</v>
      </c>
    </row>
    <row customHeight="1" ht="11.25">
      <c r="A153" s="2413" t="s">
        <v>2201</v>
      </c>
      <c r="B153" s="2413" t="s">
        <v>14</v>
      </c>
      <c r="C153" s="2413" t="s">
        <v>2674</v>
      </c>
      <c r="D153" s="2413" t="s">
        <v>2675</v>
      </c>
      <c r="E153" s="2413" t="s">
        <v>2676</v>
      </c>
      <c r="F153" s="2413" t="s">
        <v>2609</v>
      </c>
      <c r="G153" s="2413" t="s">
        <v>2677</v>
      </c>
      <c r="H153" s="2413" t="s">
        <v>24</v>
      </c>
      <c r="I153" s="2413" t="s">
        <v>984</v>
      </c>
    </row>
    <row customHeight="1" ht="11.25">
      <c r="A154" s="2413" t="s">
        <v>2201</v>
      </c>
      <c r="B154" s="2413" t="s">
        <v>14</v>
      </c>
      <c r="C154" s="2413" t="s">
        <v>2678</v>
      </c>
      <c r="D154" s="2413" t="s">
        <v>2679</v>
      </c>
      <c r="E154" s="2413" t="s">
        <v>2680</v>
      </c>
      <c r="F154" s="2413" t="s">
        <v>2394</v>
      </c>
      <c r="G154" s="2413" t="s">
        <v>2681</v>
      </c>
      <c r="H154" s="2413" t="s">
        <v>24</v>
      </c>
      <c r="I154" s="2413" t="s">
        <v>984</v>
      </c>
    </row>
    <row customHeight="1" ht="11.25">
      <c r="A155" s="2413" t="s">
        <v>2201</v>
      </c>
      <c r="B155" s="2413" t="s">
        <v>14</v>
      </c>
      <c r="C155" s="2413" t="s">
        <v>2682</v>
      </c>
      <c r="D155" s="2413" t="s">
        <v>2683</v>
      </c>
      <c r="E155" s="2413" t="s">
        <v>2684</v>
      </c>
      <c r="F155" s="2413" t="s">
        <v>2394</v>
      </c>
      <c r="G155" s="2413" t="s">
        <v>2685</v>
      </c>
      <c r="H155" s="2413" t="s">
        <v>24</v>
      </c>
      <c r="I155" s="2413" t="s">
        <v>984</v>
      </c>
    </row>
    <row customHeight="1" ht="11.25">
      <c r="A156" s="2413" t="s">
        <v>2201</v>
      </c>
      <c r="B156" s="2413" t="s">
        <v>14</v>
      </c>
      <c r="C156" s="2413" t="s">
        <v>2686</v>
      </c>
      <c r="D156" s="2413" t="s">
        <v>2687</v>
      </c>
      <c r="E156" s="2413" t="s">
        <v>2688</v>
      </c>
      <c r="F156" s="2413" t="s">
        <v>51</v>
      </c>
      <c r="G156" s="2413" t="s">
        <v>2406</v>
      </c>
      <c r="H156" s="2413" t="s">
        <v>24</v>
      </c>
      <c r="I156" s="2413" t="s">
        <v>984</v>
      </c>
    </row>
    <row customHeight="1" ht="11.25">
      <c r="A157" s="2413" t="s">
        <v>2201</v>
      </c>
      <c r="B157" s="2413" t="s">
        <v>14</v>
      </c>
      <c r="C157" s="2413" t="s">
        <v>2689</v>
      </c>
      <c r="D157" s="2413" t="s">
        <v>2690</v>
      </c>
      <c r="E157" s="2413" t="s">
        <v>2691</v>
      </c>
      <c r="F157" s="2413" t="s">
        <v>2568</v>
      </c>
      <c r="G157" s="2413" t="s">
        <v>2692</v>
      </c>
      <c r="H157" s="2413" t="s">
        <v>24</v>
      </c>
      <c r="I157" s="2413" t="s">
        <v>984</v>
      </c>
    </row>
    <row customHeight="1" ht="11.25">
      <c r="A158" s="2413" t="s">
        <v>2201</v>
      </c>
      <c r="B158" s="2413" t="s">
        <v>14</v>
      </c>
      <c r="C158" s="2413" t="s">
        <v>2693</v>
      </c>
      <c r="D158" s="2413" t="s">
        <v>2694</v>
      </c>
      <c r="E158" s="2413" t="s">
        <v>2695</v>
      </c>
      <c r="F158" s="2413" t="s">
        <v>2253</v>
      </c>
      <c r="G158" s="2413" t="s">
        <v>2696</v>
      </c>
      <c r="H158" s="2413" t="s">
        <v>24</v>
      </c>
      <c r="I158" s="2413" t="s">
        <v>984</v>
      </c>
    </row>
    <row customHeight="1" ht="11.25">
      <c r="A159" s="2413" t="s">
        <v>2201</v>
      </c>
      <c r="B159" s="2413" t="s">
        <v>14</v>
      </c>
      <c r="C159" s="2413" t="s">
        <v>2461</v>
      </c>
      <c r="D159" s="2413" t="s">
        <v>2462</v>
      </c>
      <c r="E159" s="2413" t="s">
        <v>2463</v>
      </c>
      <c r="F159" s="2413" t="s">
        <v>2464</v>
      </c>
      <c r="G159" s="2413" t="s">
        <v>2465</v>
      </c>
      <c r="H159" s="2413" t="s">
        <v>24</v>
      </c>
      <c r="I159" s="2413" t="s">
        <v>984</v>
      </c>
    </row>
    <row customHeight="1" ht="11.25">
      <c r="A160" s="2413" t="s">
        <v>2201</v>
      </c>
      <c r="B160" s="2413" t="s">
        <v>14</v>
      </c>
      <c r="C160" s="2413" t="s">
        <v>24</v>
      </c>
      <c r="D160" s="2413" t="s">
        <v>2479</v>
      </c>
      <c r="E160" s="2413" t="s">
        <v>2480</v>
      </c>
      <c r="F160" s="2413" t="s">
        <v>2481</v>
      </c>
      <c r="G160" s="2413" t="s">
        <v>24</v>
      </c>
      <c r="H160" s="2413" t="s">
        <v>24</v>
      </c>
      <c r="I160" s="2413" t="s">
        <v>984</v>
      </c>
    </row>
    <row customHeight="1" ht="11.25">
      <c r="A161" s="2413" t="s">
        <v>2201</v>
      </c>
      <c r="B161" s="2413" t="s">
        <v>14</v>
      </c>
      <c r="C161" s="2413" t="s">
        <v>2697</v>
      </c>
      <c r="D161" s="2413" t="s">
        <v>2698</v>
      </c>
      <c r="E161" s="2413" t="s">
        <v>2699</v>
      </c>
      <c r="F161" s="2413" t="s">
        <v>2267</v>
      </c>
      <c r="G161" s="2413" t="s">
        <v>2700</v>
      </c>
      <c r="H161" s="2413" t="s">
        <v>24</v>
      </c>
      <c r="I161" s="2413" t="s">
        <v>984</v>
      </c>
    </row>
    <row customHeight="1" ht="11.25">
      <c r="A162" s="2413" t="s">
        <v>2201</v>
      </c>
      <c r="B162" s="2413" t="s">
        <v>14</v>
      </c>
      <c r="C162" s="2413" t="s">
        <v>2701</v>
      </c>
      <c r="D162" s="2413" t="s">
        <v>2702</v>
      </c>
      <c r="E162" s="2413" t="s">
        <v>2703</v>
      </c>
      <c r="F162" s="2413" t="s">
        <v>2573</v>
      </c>
      <c r="G162" s="2413" t="s">
        <v>2704</v>
      </c>
      <c r="H162" s="2413" t="s">
        <v>24</v>
      </c>
      <c r="I162" s="2413" t="s">
        <v>984</v>
      </c>
    </row>
    <row customHeight="1" ht="11.25">
      <c r="A163" s="2413" t="s">
        <v>2201</v>
      </c>
      <c r="B163" s="2413" t="s">
        <v>14</v>
      </c>
      <c r="C163" s="2413" t="s">
        <v>2705</v>
      </c>
      <c r="D163" s="2413" t="s">
        <v>2706</v>
      </c>
      <c r="E163" s="2413" t="s">
        <v>2707</v>
      </c>
      <c r="F163" s="2413" t="s">
        <v>2539</v>
      </c>
      <c r="G163" s="2413" t="s">
        <v>2708</v>
      </c>
      <c r="H163" s="2413" t="s">
        <v>24</v>
      </c>
      <c r="I163" s="2413" t="s">
        <v>984</v>
      </c>
    </row>
    <row customHeight="1" ht="11.25">
      <c r="A164" s="2413" t="s">
        <v>2201</v>
      </c>
      <c r="B164" s="2413" t="s">
        <v>14</v>
      </c>
      <c r="C164" s="2413" t="s">
        <v>2709</v>
      </c>
      <c r="D164" s="2413" t="s">
        <v>2710</v>
      </c>
      <c r="E164" s="2413" t="s">
        <v>2711</v>
      </c>
      <c r="F164" s="2413" t="s">
        <v>2573</v>
      </c>
      <c r="G164" s="2413" t="s">
        <v>2712</v>
      </c>
      <c r="H164" s="2413" t="s">
        <v>24</v>
      </c>
      <c r="I164" s="2413" t="s">
        <v>984</v>
      </c>
    </row>
    <row customHeight="1" ht="11.25">
      <c r="A165" s="2413" t="s">
        <v>2201</v>
      </c>
      <c r="B165" s="2413" t="s">
        <v>14</v>
      </c>
      <c r="C165" s="2413" t="s">
        <v>2487</v>
      </c>
      <c r="D165" s="2413" t="s">
        <v>2488</v>
      </c>
      <c r="E165" s="2413" t="s">
        <v>2489</v>
      </c>
      <c r="F165" s="2413" t="s">
        <v>2490</v>
      </c>
      <c r="G165" s="2413" t="s">
        <v>24</v>
      </c>
      <c r="H165" s="2413" t="s">
        <v>24</v>
      </c>
      <c r="I165" s="2413" t="s">
        <v>984</v>
      </c>
    </row>
    <row customHeight="1" ht="11.25">
      <c r="A166" s="2413" t="s">
        <v>2201</v>
      </c>
      <c r="B166" s="2413" t="s">
        <v>14</v>
      </c>
      <c r="C166" s="2413" t="s">
        <v>2491</v>
      </c>
      <c r="D166" s="2413" t="s">
        <v>2492</v>
      </c>
      <c r="E166" s="2413" t="s">
        <v>2493</v>
      </c>
      <c r="F166" s="2413" t="s">
        <v>2494</v>
      </c>
      <c r="G166" s="2413" t="s">
        <v>2495</v>
      </c>
      <c r="H166" s="2413" t="s">
        <v>24</v>
      </c>
      <c r="I166" s="2413" t="s">
        <v>984</v>
      </c>
    </row>
    <row customHeight="1" ht="11.25">
      <c r="A167" s="2413" t="s">
        <v>2201</v>
      </c>
      <c r="B167" s="2413" t="s">
        <v>14</v>
      </c>
      <c r="C167" s="2413" t="s">
        <v>2499</v>
      </c>
      <c r="D167" s="2413" t="s">
        <v>2500</v>
      </c>
      <c r="E167" s="2413" t="s">
        <v>2501</v>
      </c>
      <c r="F167" s="2413" t="s">
        <v>2502</v>
      </c>
      <c r="G167" s="2413" t="s">
        <v>2321</v>
      </c>
      <c r="H167" s="2413" t="s">
        <v>24</v>
      </c>
      <c r="I167" s="2413" t="s">
        <v>984</v>
      </c>
    </row>
    <row customHeight="1" ht="11.25">
      <c r="A168" s="2413" t="s">
        <v>2201</v>
      </c>
      <c r="B168" s="2413" t="s">
        <v>14</v>
      </c>
      <c r="C168" s="2413" t="s">
        <v>2713</v>
      </c>
      <c r="D168" s="2413" t="s">
        <v>2714</v>
      </c>
      <c r="E168" s="2413" t="s">
        <v>2715</v>
      </c>
      <c r="F168" s="2413" t="s">
        <v>2568</v>
      </c>
      <c r="G168" s="2413" t="s">
        <v>2716</v>
      </c>
      <c r="H168" s="2413" t="s">
        <v>24</v>
      </c>
      <c r="I168" s="2413" t="s">
        <v>984</v>
      </c>
    </row>
    <row customHeight="1" ht="11.25">
      <c r="A169" s="2413" t="s">
        <v>2201</v>
      </c>
      <c r="B169" s="2413" t="s">
        <v>14</v>
      </c>
      <c r="C169" s="2413" t="s">
        <v>2503</v>
      </c>
      <c r="D169" s="2413" t="s">
        <v>2504</v>
      </c>
      <c r="E169" s="2413" t="s">
        <v>2505</v>
      </c>
      <c r="F169" s="2413" t="s">
        <v>2506</v>
      </c>
      <c r="G169" s="2413" t="s">
        <v>2507</v>
      </c>
      <c r="H169" s="2413" t="s">
        <v>24</v>
      </c>
      <c r="I169" s="2413" t="s">
        <v>984</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B9BFD-D797-03E5-7BCB-1F741E08A2D8}"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C300B-2045-F162-53FD-F64492929B54}"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3970</v>
      </c>
      <c r="D4" s="1721" t="s">
        <v>3971</v>
      </c>
    </row>
    <row customHeight="1" ht="11.25">
      <c r="A5" s="1721" t="s">
        <v>90</v>
      </c>
      <c r="B5" s="1721" t="s">
        <v>3973</v>
      </c>
      <c r="C5" s="1721" t="s">
        <v>3970</v>
      </c>
      <c r="D5" s="1721" t="s">
        <v>3971</v>
      </c>
    </row>
    <row customHeight="1" ht="11.25">
      <c r="A6" s="1721" t="s">
        <v>110</v>
      </c>
      <c r="B6" s="1721" t="s">
        <v>3974</v>
      </c>
      <c r="C6" s="1721" t="s">
        <v>3975</v>
      </c>
      <c r="D6" s="1721" t="s">
        <v>3968</v>
      </c>
    </row>
    <row customHeight="1" ht="11.25">
      <c r="A7" s="1721" t="s">
        <v>91</v>
      </c>
      <c r="B7" s="1721" t="s">
        <v>3976</v>
      </c>
      <c r="C7" s="1721" t="s">
        <v>3977</v>
      </c>
      <c r="D7" s="1721" t="s">
        <v>3968</v>
      </c>
    </row>
    <row customHeight="1" ht="11.25">
      <c r="A8" s="1721" t="s">
        <v>92</v>
      </c>
      <c r="B8" s="1721" t="s">
        <v>3978</v>
      </c>
      <c r="C8" s="1721" t="s">
        <v>3979</v>
      </c>
      <c r="D8" s="1721" t="s">
        <v>3980</v>
      </c>
    </row>
    <row customHeight="1" ht="11.25">
      <c r="A9" s="1721" t="s">
        <v>111</v>
      </c>
      <c r="B9" s="1721" t="s">
        <v>3981</v>
      </c>
      <c r="C9" s="1721" t="s">
        <v>3979</v>
      </c>
      <c r="D9" s="1721" t="s">
        <v>3980</v>
      </c>
    </row>
    <row customHeight="1" ht="11.25">
      <c r="A10" s="1721" t="s">
        <v>147</v>
      </c>
      <c r="B10" s="1721" t="s">
        <v>3982</v>
      </c>
      <c r="C10" s="1721" t="s">
        <v>3970</v>
      </c>
      <c r="D10" s="1721" t="s">
        <v>3971</v>
      </c>
    </row>
    <row customHeight="1" ht="11.25">
      <c r="A11" s="1721" t="s">
        <v>148</v>
      </c>
      <c r="B11" s="1721" t="s">
        <v>3983</v>
      </c>
      <c r="C11" s="1721" t="s">
        <v>3977</v>
      </c>
      <c r="D11" s="1721" t="s">
        <v>3971</v>
      </c>
    </row>
    <row customHeight="1" ht="11.25">
      <c r="A12" s="1721" t="s">
        <v>149</v>
      </c>
      <c r="B12" s="1721" t="s">
        <v>3984</v>
      </c>
      <c r="C12" s="1721" t="s">
        <v>3977</v>
      </c>
      <c r="D12" s="1721" t="s">
        <v>3985</v>
      </c>
    </row>
    <row customHeight="1" ht="11.25">
      <c r="A13" s="1721" t="s">
        <v>150</v>
      </c>
      <c r="B13" s="1721" t="s">
        <v>3986</v>
      </c>
      <c r="C13" s="1721" t="s">
        <v>3987</v>
      </c>
      <c r="D13" s="1721" t="s">
        <v>3971</v>
      </c>
    </row>
    <row customHeight="1" ht="11.25">
      <c r="A14" s="1721" t="s">
        <v>151</v>
      </c>
      <c r="B14" s="1721" t="s">
        <v>3988</v>
      </c>
      <c r="C14" s="1721" t="s">
        <v>3987</v>
      </c>
      <c r="D14" s="1721" t="s">
        <v>3971</v>
      </c>
    </row>
    <row customHeight="1" ht="11.25">
      <c r="A15" s="1721" t="s">
        <v>152</v>
      </c>
      <c r="B15" s="1721" t="s">
        <v>3989</v>
      </c>
      <c r="C15" s="1721" t="s">
        <v>3977</v>
      </c>
      <c r="D15" s="1721" t="s">
        <v>3980</v>
      </c>
    </row>
    <row customHeight="1" ht="11.25">
      <c r="A16" s="1721" t="s">
        <v>855</v>
      </c>
      <c r="B16" s="1721" t="s">
        <v>3990</v>
      </c>
      <c r="C16" s="1721" t="s">
        <v>3979</v>
      </c>
      <c r="D16" s="1721"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217B2-99EC-0D1D-50CB-D70B1E0BE1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CA091-6C8C-2FE1-E26F-010FD37CDF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3991</v>
      </c>
    </row>
    <row customHeight="1" ht="11.25">
      <c r="A2" s="163" t="s">
        <v>97</v>
      </c>
      <c r="B2" s="163"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DF653-9876-1602-D0D6-CEB4B13F4B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3994</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AA2F4-3C01-5384-D3C1-.F950A934CE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3995</v>
      </c>
    </row>
    <row customHeight="1" ht="11.25">
      <c r="A2" s="833" t="s">
        <v>3996</v>
      </c>
      <c r="B2" s="833" t="s">
        <v>893</v>
      </c>
    </row>
    <row customHeight="1" ht="11.25">
      <c r="A3" s="833" t="s">
        <v>3997</v>
      </c>
      <c r="B3" s="833" t="s">
        <v>903</v>
      </c>
    </row>
    <row customHeight="1" ht="11.25">
      <c r="A4" s="833" t="s">
        <v>3998</v>
      </c>
      <c r="B4" s="833" t="s">
        <v>912</v>
      </c>
    </row>
    <row customHeight="1" ht="11.25">
      <c r="A5" s="833" t="s">
        <v>3999</v>
      </c>
      <c r="B5" s="833" t="s">
        <v>921</v>
      </c>
    </row>
    <row customHeight="1" ht="11.25">
      <c r="A6" s="833" t="s">
        <v>4000</v>
      </c>
      <c r="B6" s="833" t="s">
        <v>927</v>
      </c>
    </row>
    <row customHeight="1" ht="11.25">
      <c r="A7" s="833" t="s">
        <v>4001</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CA7E9-CE23-C3E5-020B-CA353EF62B1A}"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3C714-D371-6D61-01F9-FA83CF464A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4002</v>
      </c>
      <c r="B1" s="833" t="s">
        <v>4003</v>
      </c>
      <c r="C1" s="833" t="s">
        <v>553</v>
      </c>
    </row>
    <row customHeight="1" ht="11.25">
      <c r="A2" s="833">
        <v>4189678</v>
      </c>
      <c r="B2" s="833" t="s">
        <v>4004</v>
      </c>
      <c r="C2" s="833" t="s">
        <v>4005</v>
      </c>
    </row>
    <row customHeight="1" ht="11.25">
      <c r="A3" s="833">
        <v>4190415</v>
      </c>
      <c r="B3" s="833" t="s">
        <v>4006</v>
      </c>
      <c r="C3" s="833" t="s">
        <v>4005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2C7B5-7B8B-CADD-A0D4-CB3A6219F7A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4007</v>
      </c>
      <c r="B1" s="143" t="s">
        <v>4008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9625-0BE7-4C8E-7494-8D129574E3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4009</v>
      </c>
      <c r="B1" s="0" t="b">
        <v>1</v>
      </c>
    </row>
    <row customHeight="1" ht="11.25">
      <c r="A2" s="0" t="s">
        <v>4010</v>
      </c>
      <c r="B2" s="0" t="b">
        <v>0</v>
      </c>
    </row>
    <row customHeight="1" ht="11.25">
      <c r="A3" s="0" t="s">
        <v>4011</v>
      </c>
      <c r="B3" s="0" t="b">
        <v>0</v>
      </c>
    </row>
    <row customHeight="1" ht="11.25">
      <c r="A4" s="0" t="s">
        <v>4012</v>
      </c>
      <c r="B4" s="0" t="b">
        <v>1</v>
      </c>
    </row>
    <row customHeight="1" ht="11.25">
      <c r="A5" s="0" t="s">
        <v>4013</v>
      </c>
      <c r="B5" s="0" t="b">
        <v>0</v>
      </c>
    </row>
    <row customHeight="1" ht="11.25">
      <c r="A6" s="0" t="s">
        <v>4014</v>
      </c>
      <c r="B6" s="0" t="b">
        <v>0</v>
      </c>
    </row>
    <row customHeight="1" ht="11.25">
      <c r="A7" s="0" t="s">
        <v>4015</v>
      </c>
      <c r="B7" s="0" t="b">
        <v>0</v>
      </c>
    </row>
    <row customHeight="1" ht="11.25">
      <c r="A8" s="0" t="s">
        <v>4016</v>
      </c>
      <c r="B8" s="0" t="b">
        <v>0</v>
      </c>
    </row>
    <row customHeight="1" ht="11.25">
      <c r="A9" s="0" t="s">
        <v>4017</v>
      </c>
      <c r="B9" s="0" t="b">
        <v>1</v>
      </c>
    </row>
    <row customHeight="1" ht="11.25">
      <c r="A10" s="0" t="s">
        <v>4018</v>
      </c>
      <c r="B10" s="0" t="b">
        <v>0</v>
      </c>
    </row>
    <row customHeight="1" ht="11.25">
      <c r="A11" s="0" t="s">
        <v>4019</v>
      </c>
      <c r="B11" s="0" t="b">
        <v>0</v>
      </c>
    </row>
    <row customHeight="1" ht="11.25">
      <c r="A12" s="0" t="s">
        <v>4020</v>
      </c>
      <c r="B12" s="0" t="b">
        <v>0</v>
      </c>
    </row>
    <row customHeight="1" ht="11.25">
      <c r="A13" s="0" t="s">
        <v>4021</v>
      </c>
      <c r="B13" s="0" t="b">
        <v>0</v>
      </c>
    </row>
    <row customHeight="1" ht="11.25">
      <c r="A14" s="0" t="s">
        <v>4022</v>
      </c>
      <c r="B14" s="0" t="b">
        <v>0</v>
      </c>
    </row>
    <row customHeight="1" ht="11.25">
      <c r="A15" s="0" t="s">
        <v>4023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984F5-A417-080A-B316-3223913746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C01D8-D23C-2CCA-3BB7-F47867AF75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4024</v>
      </c>
      <c r="B1" s="49" t="s">
        <v>4025</v>
      </c>
    </row>
    <row customHeight="1" ht="11.25">
      <c r="A2" s="0" t="s">
        <v>4026</v>
      </c>
      <c r="B2" s="0" t="s">
        <v>4027</v>
      </c>
    </row>
    <row customHeight="1" ht="11.25">
      <c r="A3" s="0" t="s">
        <v>4028</v>
      </c>
      <c r="B3" s="0" t="s">
        <v>4029</v>
      </c>
    </row>
    <row customHeight="1" ht="11.25">
      <c r="A4" s="0" t="s">
        <v>4030</v>
      </c>
      <c r="B4" s="0" t="s">
        <v>4031</v>
      </c>
    </row>
    <row customHeight="1" ht="11.25">
      <c r="A5" s="0" t="s">
        <v>4032</v>
      </c>
      <c r="B5" s="0" t="s">
        <v>4033</v>
      </c>
    </row>
    <row customHeight="1" ht="11.25">
      <c r="A6" s="0" t="s">
        <v>4034</v>
      </c>
      <c r="B6" s="0" t="s">
        <v>4035</v>
      </c>
    </row>
    <row customHeight="1" ht="11.25">
      <c r="A7" s="0" t="s">
        <v>4036</v>
      </c>
      <c r="B7" s="0" t="s">
        <v>4037</v>
      </c>
    </row>
    <row customHeight="1" ht="11.25">
      <c r="A8" s="0" t="s">
        <v>4038</v>
      </c>
      <c r="B8" s="0" t="s">
        <v>4039</v>
      </c>
    </row>
    <row customHeight="1" ht="11.25">
      <c r="A9" s="0" t="s">
        <v>4040</v>
      </c>
      <c r="B9" s="0" t="s">
        <v>4041</v>
      </c>
    </row>
    <row customHeight="1" ht="11.25">
      <c r="A10" s="0" t="s">
        <v>4042</v>
      </c>
      <c r="B10" s="0" t="s">
        <v>4043</v>
      </c>
    </row>
    <row customHeight="1" ht="11.25">
      <c r="A11" s="0" t="s">
        <v>4044</v>
      </c>
      <c r="B11" s="0" t="s">
        <v>4045</v>
      </c>
    </row>
    <row customHeight="1" ht="11.25">
      <c r="A12" s="0" t="s">
        <v>4046</v>
      </c>
      <c r="B12" s="0" t="s">
        <v>4047</v>
      </c>
    </row>
    <row customHeight="1" ht="11.25">
      <c r="A13" s="0" t="s">
        <v>4048</v>
      </c>
      <c r="B13" s="0" t="s">
        <v>4049</v>
      </c>
    </row>
    <row customHeight="1" ht="11.25">
      <c r="A14" s="0" t="s">
        <v>4050</v>
      </c>
      <c r="B14" s="0" t="s">
        <v>4051</v>
      </c>
    </row>
    <row customHeight="1" ht="11.25">
      <c r="A15" s="0" t="s">
        <v>4052</v>
      </c>
      <c r="B15" s="0" t="s">
        <v>4053</v>
      </c>
    </row>
    <row customHeight="1" ht="11.25">
      <c r="A16" s="0" t="s">
        <v>4054</v>
      </c>
      <c r="B16" s="0" t="s">
        <v>4055</v>
      </c>
    </row>
    <row customHeight="1" ht="11.25">
      <c r="A17" s="0" t="s">
        <v>4056</v>
      </c>
      <c r="B17" s="0" t="s">
        <v>4057</v>
      </c>
    </row>
    <row customHeight="1" ht="11.25">
      <c r="A18" s="0" t="s">
        <v>4058</v>
      </c>
      <c r="B18" s="0" t="s">
        <v>4059</v>
      </c>
    </row>
    <row customHeight="1" ht="11.25">
      <c r="A19" s="0" t="s">
        <v>4060</v>
      </c>
      <c r="B19" s="0" t="s">
        <v>4061</v>
      </c>
    </row>
    <row customHeight="1" ht="11.25">
      <c r="A20" s="0" t="s">
        <v>4062</v>
      </c>
      <c r="B20" s="0" t="s">
        <v>4063</v>
      </c>
    </row>
    <row customHeight="1" ht="11.25">
      <c r="A21" s="0" t="s">
        <v>4064</v>
      </c>
      <c r="B21" s="0" t="s">
        <v>4065</v>
      </c>
    </row>
    <row customHeight="1" ht="11.25">
      <c r="A22" s="0" t="s">
        <v>4066</v>
      </c>
      <c r="B22" s="0" t="s">
        <v>4067</v>
      </c>
    </row>
    <row customHeight="1" ht="11.25">
      <c r="A23" s="0" t="s">
        <v>4068</v>
      </c>
      <c r="B23" s="0" t="s">
        <v>4069</v>
      </c>
    </row>
    <row customHeight="1" ht="11.25">
      <c r="A24" s="0" t="s">
        <v>4070</v>
      </c>
      <c r="B24" s="0" t="s">
        <v>4071</v>
      </c>
    </row>
    <row customHeight="1" ht="11.25">
      <c r="A25" s="0" t="s">
        <v>4072</v>
      </c>
      <c r="B25" s="0" t="s">
        <v>4073</v>
      </c>
    </row>
    <row customHeight="1" ht="11.25">
      <c r="A26" s="0" t="s">
        <v>4074</v>
      </c>
      <c r="B26" s="0" t="s">
        <v>4075</v>
      </c>
    </row>
    <row customHeight="1" ht="11.25">
      <c r="A27" s="0" t="s">
        <v>4076</v>
      </c>
      <c r="B27" s="0" t="s">
        <v>4077</v>
      </c>
    </row>
    <row customHeight="1" ht="11.25">
      <c r="A28" s="0" t="s">
        <v>4078</v>
      </c>
      <c r="B28" s="0" t="s">
        <v>4079</v>
      </c>
    </row>
    <row customHeight="1" ht="11.25">
      <c r="A29" s="0" t="s">
        <v>4080</v>
      </c>
      <c r="B29" s="0" t="s">
        <v>4081</v>
      </c>
    </row>
    <row customHeight="1" ht="11.25">
      <c r="A30" s="0" t="s">
        <v>4082</v>
      </c>
      <c r="B30" s="0" t="s">
        <v>4083</v>
      </c>
    </row>
    <row customHeight="1" ht="11.25">
      <c r="A31" s="0" t="s">
        <v>4084</v>
      </c>
      <c r="B31" s="0" t="s">
        <v>4085</v>
      </c>
    </row>
    <row customHeight="1" ht="11.25">
      <c r="A32" s="0" t="s">
        <v>4086</v>
      </c>
      <c r="B32" s="0" t="s">
        <v>4087</v>
      </c>
    </row>
    <row customHeight="1" ht="11.25">
      <c r="A33" s="0" t="s">
        <v>4088</v>
      </c>
      <c r="B33" s="0" t="s">
        <v>4089</v>
      </c>
    </row>
    <row customHeight="1" ht="11.25">
      <c r="A34" s="0" t="s">
        <v>4090</v>
      </c>
      <c r="B34" s="0" t="s">
        <v>4091</v>
      </c>
    </row>
    <row customHeight="1" ht="11.25">
      <c r="A35" s="0" t="s">
        <v>4092</v>
      </c>
      <c r="B35" s="0" t="s">
        <v>4093</v>
      </c>
    </row>
    <row customHeight="1" ht="11.25">
      <c r="A36" s="0" t="s">
        <v>4094</v>
      </c>
      <c r="B36" s="0" t="s">
        <v>4095</v>
      </c>
    </row>
    <row customHeight="1" ht="11.25">
      <c r="A37" s="0" t="s">
        <v>4096</v>
      </c>
      <c r="B37" s="0" t="s">
        <v>4097</v>
      </c>
    </row>
    <row customHeight="1" ht="11.25">
      <c r="A38" s="0" t="s">
        <v>4098</v>
      </c>
      <c r="B38" s="0" t="s">
        <v>4099</v>
      </c>
    </row>
    <row customHeight="1" ht="11.25">
      <c r="A39" s="0" t="s">
        <v>4100</v>
      </c>
      <c r="B39" s="0" t="s">
        <v>4101</v>
      </c>
    </row>
    <row customHeight="1" ht="11.25">
      <c r="A40" s="0" t="s">
        <v>4102</v>
      </c>
      <c r="B40" s="0" t="s">
        <v>4103</v>
      </c>
    </row>
    <row customHeight="1" ht="11.25">
      <c r="A41" s="0" t="s">
        <v>4104</v>
      </c>
      <c r="B41" s="0" t="s">
        <v>4105</v>
      </c>
    </row>
    <row customHeight="1" ht="11.25">
      <c r="A42" s="0" t="s">
        <v>4106</v>
      </c>
      <c r="B42" s="0" t="s">
        <v>4107</v>
      </c>
    </row>
    <row customHeight="1" ht="11.25">
      <c r="A43" s="0" t="s">
        <v>4108</v>
      </c>
      <c r="B43" s="0" t="s">
        <v>4109</v>
      </c>
    </row>
    <row customHeight="1" ht="11.25">
      <c r="A44" s="0" t="s">
        <v>4110</v>
      </c>
      <c r="B44" s="0" t="s">
        <v>4111</v>
      </c>
    </row>
    <row customHeight="1" ht="11.25">
      <c r="A45" s="0" t="s">
        <v>4112</v>
      </c>
      <c r="B45" s="0" t="s">
        <v>4113</v>
      </c>
    </row>
    <row customHeight="1" ht="11.25">
      <c r="A46" s="0" t="s">
        <v>4114</v>
      </c>
      <c r="B46" s="0" t="s">
        <v>4115</v>
      </c>
    </row>
    <row customHeight="1" ht="11.25">
      <c r="A47" s="0" t="s">
        <v>4116</v>
      </c>
      <c r="B47" s="0" t="s">
        <v>4117</v>
      </c>
    </row>
    <row customHeight="1" ht="11.25">
      <c r="A48" s="0" t="s">
        <v>4118</v>
      </c>
      <c r="B48" s="0" t="s">
        <v>4119</v>
      </c>
    </row>
    <row customHeight="1" ht="11.25">
      <c r="A49" s="0" t="s">
        <v>4120</v>
      </c>
      <c r="B49" s="0" t="s">
        <v>4121</v>
      </c>
    </row>
    <row customHeight="1" ht="11.25">
      <c r="A50" s="0" t="s">
        <v>4122</v>
      </c>
      <c r="B50" s="0" t="s">
        <v>4123</v>
      </c>
    </row>
    <row customHeight="1" ht="11.25">
      <c r="A51" s="0" t="s">
        <v>4124</v>
      </c>
      <c r="B51" s="0" t="s">
        <v>4125</v>
      </c>
    </row>
    <row customHeight="1" ht="11.25">
      <c r="A52" s="0" t="s">
        <v>4126</v>
      </c>
      <c r="B52" s="0" t="s">
        <v>4127</v>
      </c>
    </row>
    <row customHeight="1" ht="11.25">
      <c r="A53" s="0" t="s">
        <v>4128</v>
      </c>
      <c r="B53" s="0" t="s">
        <v>4129</v>
      </c>
    </row>
    <row customHeight="1" ht="11.25">
      <c r="A54" s="0" t="s">
        <v>4130</v>
      </c>
      <c r="B54" s="0" t="s">
        <v>4131</v>
      </c>
    </row>
    <row customHeight="1" ht="11.25">
      <c r="A55" s="0" t="s">
        <v>4132</v>
      </c>
      <c r="B55" s="0" t="s">
        <v>4133</v>
      </c>
    </row>
    <row customHeight="1" ht="11.25">
      <c r="A56" s="0" t="s">
        <v>4134</v>
      </c>
      <c r="B56" s="0" t="s">
        <v>4135</v>
      </c>
    </row>
    <row customHeight="1" ht="11.25">
      <c r="A57" s="0" t="s">
        <v>4136</v>
      </c>
      <c r="B57" s="0" t="s">
        <v>4137</v>
      </c>
    </row>
    <row customHeight="1" ht="11.25">
      <c r="A58" s="0" t="s">
        <v>4138</v>
      </c>
      <c r="B58" s="0" t="s">
        <v>4139</v>
      </c>
    </row>
    <row customHeight="1" ht="11.25">
      <c r="A59" s="0" t="s">
        <v>4140</v>
      </c>
      <c r="B59" s="0" t="s">
        <v>4141</v>
      </c>
    </row>
    <row customHeight="1" ht="11.25">
      <c r="A60" s="0" t="s">
        <v>4142</v>
      </c>
      <c r="B60" s="0" t="s">
        <v>4143</v>
      </c>
    </row>
    <row customHeight="1" ht="11.25">
      <c r="A61" s="0"/>
      <c r="B61" s="0" t="s">
        <v>4144</v>
      </c>
    </row>
    <row customHeight="1" ht="11.25">
      <c r="A62" s="0"/>
      <c r="B62" s="0" t="s">
        <v>4145</v>
      </c>
    </row>
    <row customHeight="1" ht="11.25">
      <c r="A63" s="0"/>
      <c r="B63" s="0" t="s">
        <v>4146</v>
      </c>
    </row>
    <row customHeight="1" ht="11.25">
      <c r="A64" s="0"/>
      <c r="B64" s="0" t="s">
        <v>4147</v>
      </c>
    </row>
    <row customHeight="1" ht="11.25">
      <c r="A65" s="0"/>
      <c r="B65" s="0" t="s">
        <v>4148</v>
      </c>
    </row>
    <row customHeight="1" ht="11.25">
      <c r="A66" s="0"/>
      <c r="B66" s="0" t="s">
        <v>4149</v>
      </c>
    </row>
    <row customHeight="1" ht="11.25">
      <c r="A67" s="0"/>
      <c r="B67" s="0" t="s">
        <v>4150</v>
      </c>
    </row>
    <row customHeight="1" ht="11.25">
      <c r="A68" s="0"/>
      <c r="B68" s="0" t="s">
        <v>4151</v>
      </c>
    </row>
    <row customHeight="1" ht="11.25">
      <c r="A69" s="0"/>
      <c r="B69" s="0" t="s">
        <v>4152</v>
      </c>
    </row>
    <row customHeight="1" ht="11.25">
      <c r="A70" s="0"/>
      <c r="B70" s="0" t="s">
        <v>4153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E0D48-F9A1-1D2B-1BD9-EA390EB804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4154</v>
      </c>
    </row>
    <row customHeight="1" ht="90">
      <c r="B2" s="73" t="s">
        <v>4155</v>
      </c>
    </row>
    <row customHeight="1" ht="67.5">
      <c r="B3" s="73" t="s">
        <v>4156</v>
      </c>
    </row>
    <row customHeight="1" ht="33.75">
      <c r="B4" s="73" t="s">
        <v>4157</v>
      </c>
    </row>
    <row customHeight="1" ht="11.25">
      <c r="B5" s="73" t="s">
        <v>4158</v>
      </c>
    </row>
    <row customHeight="1" ht="22.5">
      <c r="B6" s="73" t="s">
        <v>4159</v>
      </c>
    </row>
    <row customHeight="1" ht="22.5">
      <c r="B7" s="73" t="s">
        <v>4160</v>
      </c>
    </row>
    <row customHeight="1" ht="22.5">
      <c r="B8" s="73" t="s">
        <v>4161</v>
      </c>
    </row>
    <row customHeight="1" ht="22.5">
      <c r="B9" s="73" t="s">
        <v>4162</v>
      </c>
    </row>
    <row customHeight="1" ht="56.25">
      <c r="B10" s="73" t="s">
        <v>4163</v>
      </c>
    </row>
    <row customHeight="1" ht="12.75">
      <c r="B11" s="139" t="s">
        <v>4164</v>
      </c>
    </row>
    <row customHeight="1" ht="11.25">
      <c r="B12" s="72" t="s">
        <v>4165</v>
      </c>
    </row>
    <row customHeight="1" ht="22.5">
      <c r="B13" s="73" t="s">
        <v>4166</v>
      </c>
    </row>
    <row customHeight="1" ht="67.5">
      <c r="B14" s="73" t="s">
        <v>4167</v>
      </c>
    </row>
    <row customHeight="1" ht="22.5">
      <c r="B15" s="73" t="s">
        <v>4168</v>
      </c>
    </row>
    <row customHeight="1" ht="11.25">
      <c r="B16" s="72" t="s">
        <v>4169</v>
      </c>
      <c r="D16" s="80"/>
    </row>
    <row customHeight="1" ht="33.75">
      <c r="B17" s="73" t="s">
        <v>4170</v>
      </c>
    </row>
    <row customHeight="1" ht="33.75">
      <c r="B18" s="73" t="s">
        <v>4171</v>
      </c>
    </row>
    <row customHeight="1" ht="11.25">
      <c r="B19" s="73" t="s">
        <v>4172</v>
      </c>
    </row>
    <row customHeight="1" ht="33.75">
      <c r="B20" s="73" t="s">
        <v>4173</v>
      </c>
    </row>
    <row customHeight="1" ht="11.25">
      <c r="B21" s="72" t="s">
        <v>4174</v>
      </c>
    </row>
    <row customHeight="1" ht="11.25">
      <c r="B22" s="73" t="s">
        <v>4175</v>
      </c>
    </row>
    <row r="24" customHeight="1" ht="22.5">
      <c r="B24" s="141" t="s">
        <v>4176</v>
      </c>
    </row>
    <row r="26" customHeight="1" ht="11.25">
      <c r="B26" s="72" t="s">
        <v>4177</v>
      </c>
    </row>
    <row customHeight="1" ht="22.5">
      <c r="B27" s="140" t="s">
        <v>456</v>
      </c>
    </row>
    <row customHeight="1" ht="56.25">
      <c r="B28" s="140" t="s">
        <v>4178</v>
      </c>
    </row>
    <row customHeight="1" ht="11.25">
      <c r="B29" s="189" t="s">
        <v>4179</v>
      </c>
    </row>
    <row customHeight="1" ht="22.5">
      <c r="B30" s="140" t="s">
        <v>4180</v>
      </c>
    </row>
    <row r="32" customHeight="1" ht="11.25">
      <c r="A32" s="0"/>
      <c r="B32" s="168" t="s">
        <v>4181</v>
      </c>
    </row>
    <row customHeight="1" ht="14.25">
      <c r="A33" s="169">
        <v>1</v>
      </c>
      <c r="B33" s="170" t="s">
        <v>4182</v>
      </c>
    </row>
    <row customHeight="1" ht="14.25">
      <c r="A34" s="169">
        <v>2</v>
      </c>
      <c r="B34" s="170" t="s">
        <v>4183</v>
      </c>
    </row>
    <row customHeight="1" ht="11.25">
      <c r="B35" s="168" t="s">
        <v>4184</v>
      </c>
    </row>
    <row customHeight="1" ht="11.25">
      <c r="B36" s="170" t="s">
        <v>4185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